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CONTRACTUAL'!$A$1:$J$121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<sst xmlns="http://schemas.openxmlformats.org/spreadsheetml/2006/main" count="523" uniqueCount="84">
  <si>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</si>
  <si>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</si>
  <si>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</si>
  <si>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</si>
  <si>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</si>
  <si>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</si>
  <si>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</si>
  <si>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</si>
  <si>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</si>
  <si>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</si>
  <si>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</si>
  <si>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</si>
  <si>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</si>
  <si>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</si>
  <si>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</si>
  <si>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</si>
  <si>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</si>
  <si>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</si>
  <si>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</si>
  <si>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</si>
  <si>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</si>
  <si>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</si>
  <si>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</si>
  <si>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</si>
  <si>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</si>
  <si>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</si>
  <si>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</si>
  <si>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</si>
  <si>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</si>
  <si>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</si>
  <si>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</si>
  <si>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</si>
  <si>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</si>
  <si>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</si>
  <si>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</si>
  <si>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</si>
  <si>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</si>
  <si>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</si>
  <si>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</si>
  <si>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</si>
  <si>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</si>
  <si>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</si>
  <si>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</si>
  <si>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</si>
  <si>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</si>
  <si>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</si>
  <si>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</si>
  <si>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</si>
  <si>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</si>
  <si>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</si>
  <si>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</si>
  <si>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</si>
  <si>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</si>
  <si>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</si>
  <si>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</si>
  <si>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</si>
  <si>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</si>
  <si>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</si>
  <si>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</si>
  <si>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</si>
  <si>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</si>
  <si>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</si>
  <si>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</si>
  <si>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</si>
  <si>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</si>
  <si>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</si>
  <si>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</si>
  <si>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</si>
  <si>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</si>
  <si>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</si>
  <si>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</si>
  <si>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</si>
  <si>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</si>
  <si>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</si>
  <si>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498/2016</t>
  </si>
  <si>
    <t>RO12TREZ4365005XXX000118</t>
  </si>
  <si>
    <t>638/2017</t>
  </si>
  <si>
    <t>SUMELE DECONTATE DIN FACTURILE AFERENTE REŢETELOR ELIBERATE PENTRU PERSONALUL CONTACTUAL DIN SPITALE, PARTEA DE CONTRIBUŢIE ASIGURAT (COPLATĂ) AUGUST 2018</t>
  </si>
  <si>
    <t>NATURA CHELTUIELILOR: Decontarea serviciilor farmaceutice aferente reţetelor eliberate pentru personalul contractual din spitale, partea de contribuţie asigurat (COPLATĂ) AUGUST 2018</t>
  </si>
  <si>
    <t>17492/05.07.2018</t>
  </si>
  <si>
    <t>3562/05.07.2018</t>
  </si>
  <si>
    <t>497/2016</t>
  </si>
  <si>
    <t>497/2017</t>
  </si>
  <si>
    <t>20358/06.08.2018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</si>
</sst>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dd/mm/yy;@"/>
    <numFmt numFmtId="183" formatCode="d/m/yyyy;@"/>
    <numFmt numFmtId="184" formatCode="#,##0.00;[Red]#,##0.00"/>
    <numFmt numFmtId="185" formatCode="#,##0.00000"/>
    <numFmt numFmtId="186" formatCode="#,##0.0000000000"/>
    <numFmt numFmtId="187" formatCode="#,##0.000000000000"/>
    <numFmt numFmtId="188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43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4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4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4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4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22" xfId="0" applyNumberFormat="1" applyFont="1" applyFill="1" applyBorder="1" applyAlignment="1" applyProtection="1">
      <alignment horizontal="right" shrinkToFit="1"/>
      <protection/>
    </xf>
    <xf numFmtId="0" fontId="16" fillId="0" borderId="22" xfId="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/>
      <protection/>
    </xf>
    <xf numFmtId="0" fontId="4" fillId="34" borderId="47" xfId="0" applyFont="1" applyFill="1" applyBorder="1" applyAlignment="1" applyProtection="1">
      <alignment shrinkToFit="1"/>
      <protection/>
    </xf>
    <xf numFmtId="0" fontId="4" fillId="34" borderId="47" xfId="0" applyNumberFormat="1" applyFont="1" applyFill="1" applyBorder="1" applyAlignment="1" applyProtection="1">
      <alignment horizontal="right" shrinkToFit="1"/>
      <protection/>
    </xf>
    <xf numFmtId="0" fontId="4" fillId="0" borderId="47" xfId="0" applyNumberFormat="1" applyFont="1" applyBorder="1" applyAlignment="1" applyProtection="1">
      <alignment horizontal="right" shrinkToFit="1"/>
      <protection/>
    </xf>
    <xf numFmtId="1" fontId="14" fillId="0" borderId="47" xfId="60" applyNumberFormat="1" applyFont="1" applyBorder="1" applyAlignment="1" applyProtection="1">
      <alignment horizontal="right" shrinkToFit="1"/>
      <protection/>
    </xf>
    <xf numFmtId="1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Fill="1" applyBorder="1" applyAlignment="1" applyProtection="1">
      <alignment shrinkToFit="1"/>
      <protection/>
    </xf>
    <xf numFmtId="4" fontId="14" fillId="0" borderId="47" xfId="60" applyNumberFormat="1" applyFont="1" applyBorder="1" applyAlignment="1" applyProtection="1">
      <alignment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4" fontId="14" fillId="0" borderId="48" xfId="60" applyNumberFormat="1" applyFont="1" applyFill="1" applyBorder="1" applyAlignment="1" applyProtection="1">
      <alignment shrinkToFit="1"/>
      <protection/>
    </xf>
    <xf numFmtId="0" fontId="4" fillId="34" borderId="49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9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50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7" xfId="60" applyNumberFormat="1" applyFont="1" applyBorder="1" applyAlignment="1" applyProtection="1">
      <alignment horizontal="right" shrinkToFit="1"/>
      <protection/>
    </xf>
    <xf numFmtId="1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shrinkToFit="1"/>
      <protection/>
    </xf>
    <xf numFmtId="4" fontId="7" fillId="0" borderId="47" xfId="0" applyNumberFormat="1" applyFont="1" applyBorder="1" applyAlignment="1" applyProtection="1">
      <alignment horizontal="right"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4" fontId="1" fillId="0" borderId="22" xfId="60" applyNumberFormat="1" applyFont="1" applyBorder="1" applyAlignment="1" applyProtection="1">
      <alignment horizontal="center" vertical="center"/>
      <protection/>
    </xf>
    <xf numFmtId="3" fontId="1" fillId="0" borderId="51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/>
      <protection/>
    </xf>
    <xf numFmtId="0" fontId="1" fillId="0" borderId="52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4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5.140625" style="25" customWidth="1"/>
    <col min="4" max="4" width="8.7109375" style="25" customWidth="1"/>
    <col min="5" max="5" width="9.7109375" style="19" customWidth="1"/>
    <col min="6" max="6" width="10.421875" style="20" customWidth="1"/>
    <col min="7" max="7" width="8.00390625" style="20" customWidth="1"/>
    <col min="8" max="8" width="9.71093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29" t="s">
        <v>67</v>
      </c>
      <c r="B2" s="229"/>
      <c r="C2" s="229"/>
      <c r="D2" s="229"/>
      <c r="E2" s="229"/>
      <c r="F2" s="229"/>
      <c r="G2" s="229"/>
      <c r="H2" s="229"/>
      <c r="I2" s="229"/>
      <c r="J2" s="229"/>
      <c r="N2" s="79" t="s">
        <v>67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29"/>
      <c r="B3" s="229"/>
      <c r="C3" s="229"/>
      <c r="D3" s="229"/>
      <c r="E3" s="229"/>
      <c r="F3" s="229"/>
      <c r="G3" s="229"/>
      <c r="H3" s="229"/>
      <c r="I3" s="229"/>
      <c r="J3" s="229"/>
      <c r="N3" s="230" t="s">
        <v>42</v>
      </c>
      <c r="O3" s="230"/>
      <c r="P3" s="230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11.25">
      <c r="E4" s="29"/>
      <c r="F4" s="30"/>
      <c r="G4" s="30"/>
      <c r="H4" s="30"/>
      <c r="I4" s="30"/>
      <c r="J4" s="30"/>
      <c r="L4" s="31"/>
      <c r="N4" s="231" t="s">
        <v>16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s="28" customFormat="1" ht="12.75" customHeight="1">
      <c r="A5" s="232" t="s">
        <v>77</v>
      </c>
      <c r="B5" s="232"/>
      <c r="C5" s="232"/>
      <c r="D5" s="232"/>
      <c r="E5" s="232"/>
      <c r="F5" s="232"/>
      <c r="G5" s="232"/>
      <c r="H5" s="232"/>
      <c r="I5" s="232"/>
      <c r="J5" s="232"/>
      <c r="L5" s="31"/>
      <c r="N5" s="89" t="s">
        <v>78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33" t="s">
        <v>24</v>
      </c>
      <c r="B8" s="235" t="s">
        <v>36</v>
      </c>
      <c r="C8" s="237" t="s">
        <v>52</v>
      </c>
      <c r="D8" s="239" t="s">
        <v>5</v>
      </c>
      <c r="E8" s="240"/>
      <c r="F8" s="241"/>
      <c r="G8" s="225" t="s">
        <v>61</v>
      </c>
      <c r="H8" s="225" t="s">
        <v>40</v>
      </c>
      <c r="I8" s="249" t="s">
        <v>50</v>
      </c>
      <c r="J8" s="251" t="s">
        <v>21</v>
      </c>
      <c r="L8" s="253" t="s">
        <v>32</v>
      </c>
      <c r="N8" s="254" t="s">
        <v>33</v>
      </c>
      <c r="O8" s="227" t="s">
        <v>1</v>
      </c>
      <c r="P8" s="227" t="s">
        <v>2</v>
      </c>
      <c r="Q8" s="227" t="s">
        <v>3</v>
      </c>
      <c r="R8" s="242" t="s">
        <v>4</v>
      </c>
      <c r="S8" s="244" t="s">
        <v>34</v>
      </c>
      <c r="T8" s="246" t="s">
        <v>5</v>
      </c>
      <c r="U8" s="246"/>
      <c r="V8" s="246"/>
      <c r="W8" s="247" t="s">
        <v>27</v>
      </c>
      <c r="X8" s="244" t="s">
        <v>26</v>
      </c>
      <c r="Y8" s="257" t="s">
        <v>6</v>
      </c>
      <c r="Z8" s="259" t="s">
        <v>21</v>
      </c>
    </row>
    <row r="9" spans="1:26" s="3" customFormat="1" ht="69" customHeight="1" thickBot="1">
      <c r="A9" s="234"/>
      <c r="B9" s="236"/>
      <c r="C9" s="238"/>
      <c r="D9" s="223" t="s">
        <v>23</v>
      </c>
      <c r="E9" s="224" t="s">
        <v>13</v>
      </c>
      <c r="F9" s="223" t="s">
        <v>31</v>
      </c>
      <c r="G9" s="226"/>
      <c r="H9" s="226"/>
      <c r="I9" s="250"/>
      <c r="J9" s="252"/>
      <c r="L9" s="253"/>
      <c r="N9" s="255"/>
      <c r="O9" s="228"/>
      <c r="P9" s="228"/>
      <c r="Q9" s="228"/>
      <c r="R9" s="243"/>
      <c r="S9" s="245"/>
      <c r="T9" s="92" t="s">
        <v>23</v>
      </c>
      <c r="U9" s="93" t="s">
        <v>25</v>
      </c>
      <c r="V9" s="94" t="s">
        <v>31</v>
      </c>
      <c r="W9" s="248"/>
      <c r="X9" s="245"/>
      <c r="Y9" s="258"/>
      <c r="Z9" s="260"/>
    </row>
    <row r="10" spans="1:26" s="35" customFormat="1" ht="12.75">
      <c r="A10" s="215">
        <f aca="true" t="shared" si="0" ref="A10:A25">N10</f>
        <v>1</v>
      </c>
      <c r="B10" s="216" t="str">
        <f aca="true" t="shared" si="1" ref="B10:B25">O10</f>
        <v>SPITAL JUDETEAN BAIA MARE</v>
      </c>
      <c r="C10" s="217" t="s">
        <v>79</v>
      </c>
      <c r="D10" s="217">
        <v>317</v>
      </c>
      <c r="E10" s="218">
        <v>43276</v>
      </c>
      <c r="F10" s="219">
        <v>198.5</v>
      </c>
      <c r="G10" s="220"/>
      <c r="H10" s="221"/>
      <c r="I10" s="220">
        <v>163.95</v>
      </c>
      <c r="J10" s="222">
        <f aca="true" t="shared" si="2" ref="J10:J25">F10-G10-H10-I10</f>
        <v>34.55000000000001</v>
      </c>
      <c r="L10" s="64">
        <f aca="true" t="shared" si="3" ref="L10:L25">F10</f>
        <v>198.5</v>
      </c>
      <c r="N10" s="186">
        <v>1</v>
      </c>
      <c r="O10" s="95" t="s">
        <v>37</v>
      </c>
      <c r="P10" s="188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317</v>
      </c>
      <c r="U10" s="100">
        <f aca="true" t="shared" si="5" ref="U10:U25">IF(E10=0,"0",E10)</f>
        <v>43276</v>
      </c>
      <c r="V10" s="101">
        <f aca="true" t="shared" si="6" ref="V10:V25">F10</f>
        <v>198.5</v>
      </c>
      <c r="W10" s="102">
        <f aca="true" t="shared" si="7" ref="W10:W25">V10-X10</f>
        <v>34.55000000000001</v>
      </c>
      <c r="X10" s="103">
        <f aca="true" t="shared" si="8" ref="X10:X25">I10</f>
        <v>163.95</v>
      </c>
      <c r="Y10" s="102">
        <f aca="true" t="shared" si="9" ref="Y10:Y25">G10+H10</f>
        <v>0</v>
      </c>
      <c r="Z10" s="104">
        <f aca="true" t="shared" si="10" ref="Z10:Z25">W10-Y10</f>
        <v>34.55000000000001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319</v>
      </c>
      <c r="E11" s="77">
        <v>43277</v>
      </c>
      <c r="F11" s="78">
        <v>403.99</v>
      </c>
      <c r="G11" s="61"/>
      <c r="H11" s="221"/>
      <c r="I11" s="61"/>
      <c r="J11" s="63">
        <f t="shared" si="2"/>
        <v>403.99</v>
      </c>
      <c r="L11" s="64">
        <f t="shared" si="3"/>
        <v>403.99</v>
      </c>
      <c r="N11" s="187">
        <f>N10+1</f>
        <v>2</v>
      </c>
      <c r="O11" s="105" t="s">
        <v>37</v>
      </c>
      <c r="P11" s="189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319</v>
      </c>
      <c r="U11" s="110">
        <f t="shared" si="5"/>
        <v>43277</v>
      </c>
      <c r="V11" s="111">
        <f t="shared" si="6"/>
        <v>403.99</v>
      </c>
      <c r="W11" s="112">
        <f t="shared" si="7"/>
        <v>403.99</v>
      </c>
      <c r="X11" s="113">
        <f t="shared" si="8"/>
        <v>0</v>
      </c>
      <c r="Y11" s="112">
        <f t="shared" si="9"/>
        <v>0</v>
      </c>
      <c r="Z11" s="114">
        <f t="shared" si="10"/>
        <v>403.99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359</v>
      </c>
      <c r="E12" s="77">
        <v>43277</v>
      </c>
      <c r="F12" s="78">
        <v>26.22</v>
      </c>
      <c r="G12" s="61"/>
      <c r="H12" s="221"/>
      <c r="I12" s="61"/>
      <c r="J12" s="63">
        <f t="shared" si="2"/>
        <v>26.22</v>
      </c>
      <c r="L12" s="64">
        <f t="shared" si="3"/>
        <v>26.22</v>
      </c>
      <c r="N12" s="187">
        <f aca="true" t="shared" si="11" ref="N12:N75">N11+1</f>
        <v>3</v>
      </c>
      <c r="O12" s="105" t="s">
        <v>37</v>
      </c>
      <c r="P12" s="189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359</v>
      </c>
      <c r="U12" s="110">
        <f t="shared" si="5"/>
        <v>43277</v>
      </c>
      <c r="V12" s="111">
        <f t="shared" si="6"/>
        <v>26.22</v>
      </c>
      <c r="W12" s="112">
        <f t="shared" si="7"/>
        <v>26.22</v>
      </c>
      <c r="X12" s="113">
        <f t="shared" si="8"/>
        <v>0</v>
      </c>
      <c r="Y12" s="112">
        <f t="shared" si="9"/>
        <v>0</v>
      </c>
      <c r="Z12" s="114">
        <f t="shared" si="10"/>
        <v>26.22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320</v>
      </c>
      <c r="E13" s="77">
        <v>43278</v>
      </c>
      <c r="F13" s="78">
        <v>271.01</v>
      </c>
      <c r="G13" s="61"/>
      <c r="H13" s="221"/>
      <c r="I13" s="61"/>
      <c r="J13" s="63">
        <f t="shared" si="2"/>
        <v>271.01</v>
      </c>
      <c r="L13" s="64">
        <f t="shared" si="3"/>
        <v>271.01</v>
      </c>
      <c r="N13" s="187">
        <f t="shared" si="11"/>
        <v>4</v>
      </c>
      <c r="O13" s="105" t="s">
        <v>37</v>
      </c>
      <c r="P13" s="189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320</v>
      </c>
      <c r="U13" s="110">
        <f t="shared" si="5"/>
        <v>43278</v>
      </c>
      <c r="V13" s="111">
        <f t="shared" si="6"/>
        <v>271.01</v>
      </c>
      <c r="W13" s="112">
        <f t="shared" si="7"/>
        <v>271.01</v>
      </c>
      <c r="X13" s="113">
        <f t="shared" si="8"/>
        <v>0</v>
      </c>
      <c r="Y13" s="112">
        <f t="shared" si="9"/>
        <v>0</v>
      </c>
      <c r="Z13" s="114">
        <f t="shared" si="10"/>
        <v>271.01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366</v>
      </c>
      <c r="E14" s="77">
        <v>43279</v>
      </c>
      <c r="F14" s="78">
        <v>69.88</v>
      </c>
      <c r="G14" s="61"/>
      <c r="H14" s="221"/>
      <c r="I14" s="61"/>
      <c r="J14" s="63">
        <f t="shared" si="2"/>
        <v>69.88</v>
      </c>
      <c r="L14" s="64">
        <f t="shared" si="3"/>
        <v>69.88</v>
      </c>
      <c r="N14" s="187">
        <f t="shared" si="11"/>
        <v>5</v>
      </c>
      <c r="O14" s="105" t="s">
        <v>37</v>
      </c>
      <c r="P14" s="189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366</v>
      </c>
      <c r="U14" s="110">
        <f t="shared" si="5"/>
        <v>43279</v>
      </c>
      <c r="V14" s="111">
        <f t="shared" si="6"/>
        <v>69.88</v>
      </c>
      <c r="W14" s="112">
        <f t="shared" si="7"/>
        <v>69.88</v>
      </c>
      <c r="X14" s="113">
        <f t="shared" si="8"/>
        <v>0</v>
      </c>
      <c r="Y14" s="112">
        <f t="shared" si="9"/>
        <v>0</v>
      </c>
      <c r="Z14" s="114">
        <f t="shared" si="10"/>
        <v>69.88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287</v>
      </c>
      <c r="E15" s="66">
        <v>43279</v>
      </c>
      <c r="F15" s="78">
        <v>123.87</v>
      </c>
      <c r="G15" s="61"/>
      <c r="H15" s="221"/>
      <c r="I15" s="61"/>
      <c r="J15" s="63">
        <f t="shared" si="2"/>
        <v>123.87</v>
      </c>
      <c r="L15" s="64">
        <f t="shared" si="3"/>
        <v>123.87</v>
      </c>
      <c r="N15" s="187">
        <f t="shared" si="11"/>
        <v>6</v>
      </c>
      <c r="O15" s="105" t="s">
        <v>37</v>
      </c>
      <c r="P15" s="189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287</v>
      </c>
      <c r="U15" s="110">
        <f t="shared" si="5"/>
        <v>43279</v>
      </c>
      <c r="V15" s="111">
        <f t="shared" si="6"/>
        <v>123.87</v>
      </c>
      <c r="W15" s="112">
        <f t="shared" si="7"/>
        <v>123.87</v>
      </c>
      <c r="X15" s="113">
        <f t="shared" si="8"/>
        <v>0</v>
      </c>
      <c r="Y15" s="112">
        <f t="shared" si="9"/>
        <v>0</v>
      </c>
      <c r="Z15" s="114">
        <f t="shared" si="10"/>
        <v>123.87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365</v>
      </c>
      <c r="E16" s="77">
        <v>43279</v>
      </c>
      <c r="F16" s="67">
        <v>30.11</v>
      </c>
      <c r="G16" s="61"/>
      <c r="H16" s="221"/>
      <c r="I16" s="61"/>
      <c r="J16" s="63">
        <f t="shared" si="2"/>
        <v>30.11</v>
      </c>
      <c r="L16" s="64">
        <f t="shared" si="3"/>
        <v>30.11</v>
      </c>
      <c r="N16" s="187">
        <f t="shared" si="11"/>
        <v>7</v>
      </c>
      <c r="O16" s="105" t="s">
        <v>37</v>
      </c>
      <c r="P16" s="189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365</v>
      </c>
      <c r="U16" s="110">
        <f t="shared" si="5"/>
        <v>43279</v>
      </c>
      <c r="V16" s="111">
        <f t="shared" si="6"/>
        <v>30.11</v>
      </c>
      <c r="W16" s="112">
        <f t="shared" si="7"/>
        <v>30.11</v>
      </c>
      <c r="X16" s="113">
        <f t="shared" si="8"/>
        <v>0</v>
      </c>
      <c r="Y16" s="112">
        <f t="shared" si="9"/>
        <v>0</v>
      </c>
      <c r="Z16" s="114">
        <f t="shared" si="10"/>
        <v>30.11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559</v>
      </c>
      <c r="E17" s="77">
        <v>43279</v>
      </c>
      <c r="F17" s="78">
        <v>168.33</v>
      </c>
      <c r="G17" s="61"/>
      <c r="H17" s="221"/>
      <c r="I17" s="61"/>
      <c r="J17" s="63">
        <f t="shared" si="2"/>
        <v>168.33</v>
      </c>
      <c r="L17" s="64">
        <f t="shared" si="3"/>
        <v>168.33</v>
      </c>
      <c r="N17" s="187">
        <f t="shared" si="11"/>
        <v>8</v>
      </c>
      <c r="O17" s="105" t="s">
        <v>37</v>
      </c>
      <c r="P17" s="189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559</v>
      </c>
      <c r="U17" s="110">
        <f t="shared" si="5"/>
        <v>43279</v>
      </c>
      <c r="V17" s="111">
        <f t="shared" si="6"/>
        <v>168.33</v>
      </c>
      <c r="W17" s="112">
        <f t="shared" si="7"/>
        <v>168.33</v>
      </c>
      <c r="X17" s="113">
        <f t="shared" si="8"/>
        <v>0</v>
      </c>
      <c r="Y17" s="112">
        <f t="shared" si="9"/>
        <v>0</v>
      </c>
      <c r="Z17" s="114">
        <f t="shared" si="10"/>
        <v>168.33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7</v>
      </c>
      <c r="E18" s="66">
        <v>43280</v>
      </c>
      <c r="F18" s="78">
        <v>214.09</v>
      </c>
      <c r="G18" s="61"/>
      <c r="H18" s="221"/>
      <c r="I18" s="61"/>
      <c r="J18" s="63">
        <f t="shared" si="2"/>
        <v>214.09</v>
      </c>
      <c r="L18" s="64">
        <f t="shared" si="3"/>
        <v>214.09</v>
      </c>
      <c r="N18" s="187">
        <f t="shared" si="11"/>
        <v>9</v>
      </c>
      <c r="O18" s="105" t="s">
        <v>37</v>
      </c>
      <c r="P18" s="189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7</v>
      </c>
      <c r="U18" s="110">
        <f t="shared" si="5"/>
        <v>43280</v>
      </c>
      <c r="V18" s="111">
        <f t="shared" si="6"/>
        <v>214.09</v>
      </c>
      <c r="W18" s="112">
        <f t="shared" si="7"/>
        <v>214.09</v>
      </c>
      <c r="X18" s="113">
        <f t="shared" si="8"/>
        <v>0</v>
      </c>
      <c r="Y18" s="112">
        <f t="shared" si="9"/>
        <v>0</v>
      </c>
      <c r="Z18" s="114">
        <f t="shared" si="10"/>
        <v>214.09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1547</v>
      </c>
      <c r="E19" s="66">
        <v>43280</v>
      </c>
      <c r="F19" s="78">
        <v>124.25</v>
      </c>
      <c r="G19" s="61"/>
      <c r="H19" s="221"/>
      <c r="I19" s="61"/>
      <c r="J19" s="63">
        <f t="shared" si="2"/>
        <v>124.25</v>
      </c>
      <c r="L19" s="64">
        <f t="shared" si="3"/>
        <v>124.25</v>
      </c>
      <c r="N19" s="187">
        <f t="shared" si="11"/>
        <v>10</v>
      </c>
      <c r="O19" s="105" t="s">
        <v>37</v>
      </c>
      <c r="P19" s="189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1547</v>
      </c>
      <c r="U19" s="110">
        <f t="shared" si="5"/>
        <v>43280</v>
      </c>
      <c r="V19" s="111">
        <f t="shared" si="6"/>
        <v>124.25</v>
      </c>
      <c r="W19" s="112">
        <f t="shared" si="7"/>
        <v>124.25</v>
      </c>
      <c r="X19" s="113">
        <f t="shared" si="8"/>
        <v>0</v>
      </c>
      <c r="Y19" s="112">
        <f t="shared" si="9"/>
        <v>0</v>
      </c>
      <c r="Z19" s="114">
        <f t="shared" si="10"/>
        <v>124.25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119</v>
      </c>
      <c r="E20" s="66">
        <v>43279</v>
      </c>
      <c r="F20" s="67">
        <v>69.48</v>
      </c>
      <c r="G20" s="61"/>
      <c r="H20" s="221"/>
      <c r="I20" s="61"/>
      <c r="J20" s="63">
        <f t="shared" si="2"/>
        <v>69.48</v>
      </c>
      <c r="L20" s="64">
        <f t="shared" si="3"/>
        <v>69.48</v>
      </c>
      <c r="N20" s="187">
        <f t="shared" si="11"/>
        <v>11</v>
      </c>
      <c r="O20" s="105" t="s">
        <v>37</v>
      </c>
      <c r="P20" s="189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119</v>
      </c>
      <c r="U20" s="110">
        <f t="shared" si="5"/>
        <v>43279</v>
      </c>
      <c r="V20" s="111">
        <f t="shared" si="6"/>
        <v>69.48</v>
      </c>
      <c r="W20" s="112">
        <f t="shared" si="7"/>
        <v>69.48</v>
      </c>
      <c r="X20" s="113">
        <f t="shared" si="8"/>
        <v>0</v>
      </c>
      <c r="Y20" s="112">
        <f t="shared" si="9"/>
        <v>0</v>
      </c>
      <c r="Z20" s="114">
        <f t="shared" si="10"/>
        <v>69.48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755</v>
      </c>
      <c r="E21" s="66">
        <v>43280</v>
      </c>
      <c r="F21" s="67">
        <v>120.14</v>
      </c>
      <c r="G21" s="61"/>
      <c r="H21" s="221"/>
      <c r="I21" s="61"/>
      <c r="J21" s="63">
        <f t="shared" si="2"/>
        <v>120.14</v>
      </c>
      <c r="L21" s="64">
        <f t="shared" si="3"/>
        <v>120.14</v>
      </c>
      <c r="N21" s="187">
        <f t="shared" si="11"/>
        <v>12</v>
      </c>
      <c r="O21" s="105" t="s">
        <v>37</v>
      </c>
      <c r="P21" s="189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755</v>
      </c>
      <c r="U21" s="110">
        <f t="shared" si="5"/>
        <v>43280</v>
      </c>
      <c r="V21" s="111">
        <f t="shared" si="6"/>
        <v>120.14</v>
      </c>
      <c r="W21" s="112">
        <f t="shared" si="7"/>
        <v>120.14</v>
      </c>
      <c r="X21" s="113">
        <f t="shared" si="8"/>
        <v>0</v>
      </c>
      <c r="Y21" s="112">
        <f t="shared" si="9"/>
        <v>0</v>
      </c>
      <c r="Z21" s="114">
        <f t="shared" si="10"/>
        <v>120.14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 t="s">
        <v>83</v>
      </c>
      <c r="D22" s="65">
        <v>311273</v>
      </c>
      <c r="E22" s="77">
        <v>43279</v>
      </c>
      <c r="F22" s="78">
        <v>65.02</v>
      </c>
      <c r="G22" s="61"/>
      <c r="H22" s="221"/>
      <c r="I22" s="61"/>
      <c r="J22" s="63">
        <f t="shared" si="2"/>
        <v>65.02</v>
      </c>
      <c r="L22" s="64">
        <f t="shared" si="3"/>
        <v>65.02</v>
      </c>
      <c r="N22" s="187">
        <f t="shared" si="11"/>
        <v>13</v>
      </c>
      <c r="O22" s="105" t="s">
        <v>37</v>
      </c>
      <c r="P22" s="189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311273</v>
      </c>
      <c r="U22" s="110">
        <f t="shared" si="5"/>
        <v>43279</v>
      </c>
      <c r="V22" s="111">
        <f t="shared" si="6"/>
        <v>65.02</v>
      </c>
      <c r="W22" s="112">
        <f t="shared" si="7"/>
        <v>65.02</v>
      </c>
      <c r="X22" s="113">
        <f t="shared" si="8"/>
        <v>0</v>
      </c>
      <c r="Y22" s="112">
        <f t="shared" si="9"/>
        <v>0</v>
      </c>
      <c r="Z22" s="114">
        <f t="shared" si="10"/>
        <v>65.02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943</v>
      </c>
      <c r="E23" s="77">
        <v>43283</v>
      </c>
      <c r="F23" s="78">
        <v>22.68</v>
      </c>
      <c r="G23" s="61"/>
      <c r="H23" s="221"/>
      <c r="I23" s="61"/>
      <c r="J23" s="63">
        <f t="shared" si="2"/>
        <v>22.68</v>
      </c>
      <c r="L23" s="64">
        <f t="shared" si="3"/>
        <v>22.68</v>
      </c>
      <c r="N23" s="187">
        <f t="shared" si="11"/>
        <v>14</v>
      </c>
      <c r="O23" s="105" t="s">
        <v>37</v>
      </c>
      <c r="P23" s="189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943</v>
      </c>
      <c r="U23" s="110">
        <f t="shared" si="5"/>
        <v>43283</v>
      </c>
      <c r="V23" s="111">
        <f t="shared" si="6"/>
        <v>22.68</v>
      </c>
      <c r="W23" s="112">
        <f t="shared" si="7"/>
        <v>22.68</v>
      </c>
      <c r="X23" s="113">
        <f t="shared" si="8"/>
        <v>0</v>
      </c>
      <c r="Y23" s="112">
        <f t="shared" si="9"/>
        <v>0</v>
      </c>
      <c r="Z23" s="114">
        <f t="shared" si="10"/>
        <v>22.68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331</v>
      </c>
      <c r="E24" s="77">
        <v>43283</v>
      </c>
      <c r="F24" s="67">
        <v>258.15</v>
      </c>
      <c r="G24" s="61"/>
      <c r="H24" s="221"/>
      <c r="I24" s="61"/>
      <c r="J24" s="63">
        <f t="shared" si="2"/>
        <v>258.15</v>
      </c>
      <c r="L24" s="64">
        <f t="shared" si="3"/>
        <v>258.15</v>
      </c>
      <c r="N24" s="187">
        <f t="shared" si="11"/>
        <v>15</v>
      </c>
      <c r="O24" s="105" t="s">
        <v>37</v>
      </c>
      <c r="P24" s="189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331</v>
      </c>
      <c r="U24" s="110">
        <f t="shared" si="5"/>
        <v>43283</v>
      </c>
      <c r="V24" s="111">
        <f t="shared" si="6"/>
        <v>258.15</v>
      </c>
      <c r="W24" s="112">
        <f t="shared" si="7"/>
        <v>258.15</v>
      </c>
      <c r="X24" s="113">
        <f t="shared" si="8"/>
        <v>0</v>
      </c>
      <c r="Y24" s="112">
        <f t="shared" si="9"/>
        <v>0</v>
      </c>
      <c r="Z24" s="114">
        <f t="shared" si="10"/>
        <v>258.15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335</v>
      </c>
      <c r="E25" s="77">
        <v>43284</v>
      </c>
      <c r="F25" s="67">
        <v>177.83</v>
      </c>
      <c r="G25" s="61"/>
      <c r="H25" s="221"/>
      <c r="I25" s="61"/>
      <c r="J25" s="63">
        <f t="shared" si="2"/>
        <v>177.83</v>
      </c>
      <c r="L25" s="64">
        <f t="shared" si="3"/>
        <v>177.83</v>
      </c>
      <c r="N25" s="187">
        <f t="shared" si="11"/>
        <v>16</v>
      </c>
      <c r="O25" s="105" t="s">
        <v>37</v>
      </c>
      <c r="P25" s="189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335</v>
      </c>
      <c r="U25" s="110">
        <f t="shared" si="5"/>
        <v>43284</v>
      </c>
      <c r="V25" s="111">
        <f t="shared" si="6"/>
        <v>177.83</v>
      </c>
      <c r="W25" s="112">
        <f t="shared" si="7"/>
        <v>177.83</v>
      </c>
      <c r="X25" s="113">
        <f t="shared" si="8"/>
        <v>0</v>
      </c>
      <c r="Y25" s="112">
        <f t="shared" si="9"/>
        <v>0</v>
      </c>
      <c r="Z25" s="114">
        <f t="shared" si="10"/>
        <v>177.83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334</v>
      </c>
      <c r="E26" s="77">
        <v>43284</v>
      </c>
      <c r="F26" s="78">
        <v>150.78</v>
      </c>
      <c r="G26" s="61"/>
      <c r="H26" s="221"/>
      <c r="I26" s="61"/>
      <c r="J26" s="63">
        <f aca="true" t="shared" si="14" ref="J26:J43">F26-G26-H26-I26</f>
        <v>150.78</v>
      </c>
      <c r="L26" s="64">
        <f aca="true" t="shared" si="15" ref="L26:L47">F26</f>
        <v>150.78</v>
      </c>
      <c r="N26" s="187">
        <f t="shared" si="11"/>
        <v>17</v>
      </c>
      <c r="O26" s="105" t="s">
        <v>37</v>
      </c>
      <c r="P26" s="189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334</v>
      </c>
      <c r="U26" s="110">
        <f aca="true" t="shared" si="17" ref="U26:U43">IF(E26=0,"0",E26)</f>
        <v>43284</v>
      </c>
      <c r="V26" s="111">
        <f aca="true" t="shared" si="18" ref="V26:V43">F26</f>
        <v>150.78</v>
      </c>
      <c r="W26" s="112">
        <f aca="true" t="shared" si="19" ref="W26:W43">V26-X26</f>
        <v>150.78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150.78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28921</v>
      </c>
      <c r="E27" s="77">
        <v>43284</v>
      </c>
      <c r="F27" s="67">
        <v>38.4</v>
      </c>
      <c r="G27" s="61"/>
      <c r="H27" s="221"/>
      <c r="I27" s="61"/>
      <c r="J27" s="63">
        <f t="shared" si="14"/>
        <v>38.4</v>
      </c>
      <c r="L27" s="64">
        <f t="shared" si="15"/>
        <v>38.4</v>
      </c>
      <c r="N27" s="187">
        <f t="shared" si="11"/>
        <v>18</v>
      </c>
      <c r="O27" s="105" t="s">
        <v>37</v>
      </c>
      <c r="P27" s="189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28921</v>
      </c>
      <c r="U27" s="110">
        <f t="shared" si="17"/>
        <v>43284</v>
      </c>
      <c r="V27" s="111">
        <f t="shared" si="18"/>
        <v>38.4</v>
      </c>
      <c r="W27" s="112">
        <f t="shared" si="19"/>
        <v>38.4</v>
      </c>
      <c r="X27" s="113">
        <f t="shared" si="20"/>
        <v>0</v>
      </c>
      <c r="Y27" s="112">
        <f t="shared" si="21"/>
        <v>0</v>
      </c>
      <c r="Z27" s="114">
        <f t="shared" si="22"/>
        <v>38.4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531</v>
      </c>
      <c r="E28" s="77">
        <v>43288</v>
      </c>
      <c r="F28" s="67">
        <v>161.16</v>
      </c>
      <c r="G28" s="61"/>
      <c r="H28" s="221"/>
      <c r="I28" s="61"/>
      <c r="J28" s="63">
        <f t="shared" si="14"/>
        <v>161.16</v>
      </c>
      <c r="L28" s="64">
        <f t="shared" si="15"/>
        <v>161.16</v>
      </c>
      <c r="N28" s="187">
        <f t="shared" si="11"/>
        <v>19</v>
      </c>
      <c r="O28" s="105" t="s">
        <v>37</v>
      </c>
      <c r="P28" s="189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531</v>
      </c>
      <c r="U28" s="110">
        <f t="shared" si="17"/>
        <v>43288</v>
      </c>
      <c r="V28" s="111">
        <f t="shared" si="18"/>
        <v>161.16</v>
      </c>
      <c r="W28" s="112">
        <f t="shared" si="19"/>
        <v>161.16</v>
      </c>
      <c r="X28" s="113">
        <f t="shared" si="20"/>
        <v>0</v>
      </c>
      <c r="Y28" s="112">
        <f t="shared" si="21"/>
        <v>0</v>
      </c>
      <c r="Z28" s="114">
        <f t="shared" si="22"/>
        <v>161.16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30</v>
      </c>
      <c r="E29" s="77">
        <v>43284</v>
      </c>
      <c r="F29" s="67">
        <v>80.7</v>
      </c>
      <c r="G29" s="61"/>
      <c r="H29" s="221"/>
      <c r="I29" s="61"/>
      <c r="J29" s="63">
        <f t="shared" si="14"/>
        <v>80.7</v>
      </c>
      <c r="L29" s="64">
        <f t="shared" si="15"/>
        <v>80.7</v>
      </c>
      <c r="N29" s="187">
        <f t="shared" si="11"/>
        <v>20</v>
      </c>
      <c r="O29" s="105" t="s">
        <v>37</v>
      </c>
      <c r="P29" s="189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30</v>
      </c>
      <c r="U29" s="110">
        <f t="shared" si="17"/>
        <v>43284</v>
      </c>
      <c r="V29" s="111">
        <f t="shared" si="18"/>
        <v>80.7</v>
      </c>
      <c r="W29" s="112">
        <f t="shared" si="19"/>
        <v>80.7</v>
      </c>
      <c r="X29" s="113">
        <f t="shared" si="20"/>
        <v>0</v>
      </c>
      <c r="Y29" s="112">
        <f t="shared" si="21"/>
        <v>0</v>
      </c>
      <c r="Z29" s="114">
        <f t="shared" si="22"/>
        <v>80.7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372</v>
      </c>
      <c r="E30" s="77">
        <v>43284</v>
      </c>
      <c r="F30" s="78">
        <v>29.26</v>
      </c>
      <c r="G30" s="61"/>
      <c r="H30" s="221"/>
      <c r="I30" s="61"/>
      <c r="J30" s="63">
        <f t="shared" si="14"/>
        <v>29.26</v>
      </c>
      <c r="L30" s="64">
        <f t="shared" si="15"/>
        <v>29.26</v>
      </c>
      <c r="N30" s="187">
        <f t="shared" si="11"/>
        <v>21</v>
      </c>
      <c r="O30" s="105" t="s">
        <v>37</v>
      </c>
      <c r="P30" s="189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372</v>
      </c>
      <c r="U30" s="110">
        <f t="shared" si="17"/>
        <v>43284</v>
      </c>
      <c r="V30" s="111">
        <f t="shared" si="18"/>
        <v>29.26</v>
      </c>
      <c r="W30" s="112">
        <f t="shared" si="19"/>
        <v>29.26</v>
      </c>
      <c r="X30" s="113">
        <f t="shared" si="20"/>
        <v>0</v>
      </c>
      <c r="Y30" s="112">
        <f t="shared" si="21"/>
        <v>0</v>
      </c>
      <c r="Z30" s="114">
        <f t="shared" si="22"/>
        <v>29.26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331</v>
      </c>
      <c r="E31" s="77">
        <v>43284</v>
      </c>
      <c r="F31" s="67">
        <v>293.16</v>
      </c>
      <c r="G31" s="61"/>
      <c r="H31" s="221"/>
      <c r="I31" s="61"/>
      <c r="J31" s="63">
        <f t="shared" si="14"/>
        <v>293.16</v>
      </c>
      <c r="L31" s="64">
        <f t="shared" si="15"/>
        <v>293.16</v>
      </c>
      <c r="N31" s="187">
        <f t="shared" si="11"/>
        <v>22</v>
      </c>
      <c r="O31" s="105" t="s">
        <v>37</v>
      </c>
      <c r="P31" s="189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331</v>
      </c>
      <c r="U31" s="110">
        <f t="shared" si="17"/>
        <v>43284</v>
      </c>
      <c r="V31" s="111">
        <f t="shared" si="18"/>
        <v>293.16</v>
      </c>
      <c r="W31" s="112">
        <f t="shared" si="19"/>
        <v>293.16</v>
      </c>
      <c r="X31" s="113">
        <f t="shared" si="20"/>
        <v>0</v>
      </c>
      <c r="Y31" s="112">
        <f t="shared" si="21"/>
        <v>0</v>
      </c>
      <c r="Z31" s="114">
        <f t="shared" si="22"/>
        <v>293.16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293</v>
      </c>
      <c r="E32" s="77">
        <v>43284</v>
      </c>
      <c r="F32" s="78">
        <v>67.33</v>
      </c>
      <c r="G32" s="61"/>
      <c r="H32" s="221"/>
      <c r="I32" s="61"/>
      <c r="J32" s="63">
        <f t="shared" si="14"/>
        <v>67.33</v>
      </c>
      <c r="L32" s="64">
        <f t="shared" si="15"/>
        <v>67.33</v>
      </c>
      <c r="N32" s="187">
        <f t="shared" si="11"/>
        <v>23</v>
      </c>
      <c r="O32" s="105" t="s">
        <v>37</v>
      </c>
      <c r="P32" s="189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293</v>
      </c>
      <c r="U32" s="110">
        <f t="shared" si="17"/>
        <v>43284</v>
      </c>
      <c r="V32" s="111">
        <f t="shared" si="18"/>
        <v>67.33</v>
      </c>
      <c r="W32" s="112">
        <f t="shared" si="19"/>
        <v>67.33</v>
      </c>
      <c r="X32" s="113">
        <f t="shared" si="20"/>
        <v>0</v>
      </c>
      <c r="Y32" s="112">
        <f t="shared" si="21"/>
        <v>0</v>
      </c>
      <c r="Z32" s="114">
        <f t="shared" si="22"/>
        <v>67.33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296</v>
      </c>
      <c r="E33" s="77">
        <v>43285</v>
      </c>
      <c r="F33" s="78">
        <v>57.26</v>
      </c>
      <c r="G33" s="61"/>
      <c r="H33" s="221"/>
      <c r="I33" s="61"/>
      <c r="J33" s="63">
        <f t="shared" si="14"/>
        <v>57.26</v>
      </c>
      <c r="L33" s="64">
        <f t="shared" si="15"/>
        <v>57.26</v>
      </c>
      <c r="N33" s="187">
        <f t="shared" si="11"/>
        <v>24</v>
      </c>
      <c r="O33" s="105" t="s">
        <v>37</v>
      </c>
      <c r="P33" s="189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296</v>
      </c>
      <c r="U33" s="110">
        <f t="shared" si="17"/>
        <v>43285</v>
      </c>
      <c r="V33" s="111">
        <f t="shared" si="18"/>
        <v>57.26</v>
      </c>
      <c r="W33" s="112">
        <f t="shared" si="19"/>
        <v>57.26</v>
      </c>
      <c r="X33" s="113">
        <f t="shared" si="20"/>
        <v>0</v>
      </c>
      <c r="Y33" s="112">
        <f t="shared" si="21"/>
        <v>0</v>
      </c>
      <c r="Z33" s="114">
        <f t="shared" si="22"/>
        <v>57.26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3322</v>
      </c>
      <c r="E34" s="77">
        <v>43285</v>
      </c>
      <c r="F34" s="78">
        <v>201.8</v>
      </c>
      <c r="G34" s="61"/>
      <c r="H34" s="221"/>
      <c r="I34" s="61"/>
      <c r="J34" s="63">
        <f t="shared" si="14"/>
        <v>201.8</v>
      </c>
      <c r="L34" s="64">
        <f t="shared" si="15"/>
        <v>201.8</v>
      </c>
      <c r="N34" s="187">
        <f t="shared" si="11"/>
        <v>25</v>
      </c>
      <c r="O34" s="105" t="s">
        <v>37</v>
      </c>
      <c r="P34" s="189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3322</v>
      </c>
      <c r="U34" s="110">
        <f t="shared" si="17"/>
        <v>43285</v>
      </c>
      <c r="V34" s="111">
        <f t="shared" si="18"/>
        <v>201.8</v>
      </c>
      <c r="W34" s="112">
        <f t="shared" si="19"/>
        <v>201.8</v>
      </c>
      <c r="X34" s="113">
        <f t="shared" si="20"/>
        <v>0</v>
      </c>
      <c r="Y34" s="112">
        <f t="shared" si="21"/>
        <v>0</v>
      </c>
      <c r="Z34" s="114">
        <f t="shared" si="22"/>
        <v>201.8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337</v>
      </c>
      <c r="E35" s="77">
        <v>43285</v>
      </c>
      <c r="F35" s="67">
        <v>115.82</v>
      </c>
      <c r="G35" s="61"/>
      <c r="H35" s="221"/>
      <c r="I35" s="61"/>
      <c r="J35" s="63">
        <f t="shared" si="14"/>
        <v>115.82</v>
      </c>
      <c r="L35" s="64">
        <f t="shared" si="15"/>
        <v>115.82</v>
      </c>
      <c r="N35" s="187">
        <f t="shared" si="11"/>
        <v>26</v>
      </c>
      <c r="O35" s="105" t="s">
        <v>37</v>
      </c>
      <c r="P35" s="189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337</v>
      </c>
      <c r="U35" s="110">
        <f t="shared" si="17"/>
        <v>43285</v>
      </c>
      <c r="V35" s="111">
        <f t="shared" si="18"/>
        <v>115.82</v>
      </c>
      <c r="W35" s="112">
        <f t="shared" si="19"/>
        <v>115.82</v>
      </c>
      <c r="X35" s="113">
        <f t="shared" si="20"/>
        <v>0</v>
      </c>
      <c r="Y35" s="112">
        <f t="shared" si="21"/>
        <v>0</v>
      </c>
      <c r="Z35" s="114">
        <f t="shared" si="22"/>
        <v>115.82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339</v>
      </c>
      <c r="E36" s="77">
        <v>43286</v>
      </c>
      <c r="F36" s="67">
        <v>47.48</v>
      </c>
      <c r="G36" s="61"/>
      <c r="H36" s="221"/>
      <c r="I36" s="61"/>
      <c r="J36" s="63">
        <f t="shared" si="14"/>
        <v>47.48</v>
      </c>
      <c r="L36" s="64">
        <f t="shared" si="15"/>
        <v>47.48</v>
      </c>
      <c r="N36" s="187">
        <f t="shared" si="11"/>
        <v>27</v>
      </c>
      <c r="O36" s="105" t="s">
        <v>37</v>
      </c>
      <c r="P36" s="189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339</v>
      </c>
      <c r="U36" s="110">
        <f t="shared" si="17"/>
        <v>43286</v>
      </c>
      <c r="V36" s="111">
        <f t="shared" si="18"/>
        <v>47.48</v>
      </c>
      <c r="W36" s="112">
        <f t="shared" si="19"/>
        <v>47.48</v>
      </c>
      <c r="X36" s="113">
        <f t="shared" si="20"/>
        <v>0</v>
      </c>
      <c r="Y36" s="112">
        <f t="shared" si="21"/>
        <v>0</v>
      </c>
      <c r="Z36" s="114">
        <f t="shared" si="22"/>
        <v>47.48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341</v>
      </c>
      <c r="E37" s="77">
        <v>43287</v>
      </c>
      <c r="F37" s="67">
        <v>326.42</v>
      </c>
      <c r="G37" s="61"/>
      <c r="H37" s="221"/>
      <c r="I37" s="61"/>
      <c r="J37" s="63">
        <f t="shared" si="14"/>
        <v>326.42</v>
      </c>
      <c r="L37" s="64">
        <f t="shared" si="15"/>
        <v>326.42</v>
      </c>
      <c r="N37" s="187">
        <f t="shared" si="11"/>
        <v>28</v>
      </c>
      <c r="O37" s="105" t="s">
        <v>37</v>
      </c>
      <c r="P37" s="189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341</v>
      </c>
      <c r="U37" s="110">
        <f t="shared" si="17"/>
        <v>43287</v>
      </c>
      <c r="V37" s="111">
        <f t="shared" si="18"/>
        <v>326.42</v>
      </c>
      <c r="W37" s="112">
        <f t="shared" si="19"/>
        <v>326.42</v>
      </c>
      <c r="X37" s="113">
        <f t="shared" si="20"/>
        <v>0</v>
      </c>
      <c r="Y37" s="112">
        <f t="shared" si="21"/>
        <v>0</v>
      </c>
      <c r="Z37" s="114">
        <f t="shared" si="22"/>
        <v>326.42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340</v>
      </c>
      <c r="E38" s="77">
        <v>43287</v>
      </c>
      <c r="F38" s="67">
        <v>139.01</v>
      </c>
      <c r="G38" s="61"/>
      <c r="H38" s="221"/>
      <c r="I38" s="61"/>
      <c r="J38" s="63">
        <f t="shared" si="14"/>
        <v>139.01</v>
      </c>
      <c r="L38" s="64">
        <f t="shared" si="15"/>
        <v>139.01</v>
      </c>
      <c r="N38" s="187">
        <f t="shared" si="11"/>
        <v>29</v>
      </c>
      <c r="O38" s="105" t="s">
        <v>37</v>
      </c>
      <c r="P38" s="189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340</v>
      </c>
      <c r="U38" s="110">
        <f t="shared" si="17"/>
        <v>43287</v>
      </c>
      <c r="V38" s="111">
        <f t="shared" si="18"/>
        <v>139.01</v>
      </c>
      <c r="W38" s="112">
        <f t="shared" si="19"/>
        <v>139.01</v>
      </c>
      <c r="X38" s="113">
        <f t="shared" si="20"/>
        <v>0</v>
      </c>
      <c r="Y38" s="112">
        <f t="shared" si="21"/>
        <v>0</v>
      </c>
      <c r="Z38" s="114">
        <f t="shared" si="22"/>
        <v>139.01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805</v>
      </c>
      <c r="E39" s="77">
        <v>43290</v>
      </c>
      <c r="F39" s="67">
        <v>13.61</v>
      </c>
      <c r="G39" s="61"/>
      <c r="H39" s="221"/>
      <c r="I39" s="61"/>
      <c r="J39" s="63">
        <f t="shared" si="14"/>
        <v>13.61</v>
      </c>
      <c r="L39" s="64">
        <f t="shared" si="15"/>
        <v>13.61</v>
      </c>
      <c r="N39" s="187">
        <f t="shared" si="11"/>
        <v>30</v>
      </c>
      <c r="O39" s="105" t="s">
        <v>37</v>
      </c>
      <c r="P39" s="189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805</v>
      </c>
      <c r="U39" s="110">
        <f t="shared" si="17"/>
        <v>43290</v>
      </c>
      <c r="V39" s="111">
        <f t="shared" si="18"/>
        <v>13.61</v>
      </c>
      <c r="W39" s="112">
        <f t="shared" si="19"/>
        <v>13.61</v>
      </c>
      <c r="X39" s="113">
        <f t="shared" si="20"/>
        <v>0</v>
      </c>
      <c r="Y39" s="112">
        <f t="shared" si="21"/>
        <v>0</v>
      </c>
      <c r="Z39" s="114">
        <f t="shared" si="22"/>
        <v>13.61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806</v>
      </c>
      <c r="E40" s="77">
        <v>43290</v>
      </c>
      <c r="F40" s="67">
        <v>9.75</v>
      </c>
      <c r="G40" s="61"/>
      <c r="H40" s="221"/>
      <c r="I40" s="61"/>
      <c r="J40" s="63">
        <f t="shared" si="14"/>
        <v>9.75</v>
      </c>
      <c r="L40" s="64">
        <f t="shared" si="15"/>
        <v>9.75</v>
      </c>
      <c r="N40" s="187">
        <f t="shared" si="11"/>
        <v>31</v>
      </c>
      <c r="O40" s="105" t="s">
        <v>37</v>
      </c>
      <c r="P40" s="189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806</v>
      </c>
      <c r="U40" s="110">
        <f t="shared" si="17"/>
        <v>43290</v>
      </c>
      <c r="V40" s="111">
        <f t="shared" si="18"/>
        <v>9.75</v>
      </c>
      <c r="W40" s="112">
        <f t="shared" si="19"/>
        <v>9.75</v>
      </c>
      <c r="X40" s="113">
        <f t="shared" si="20"/>
        <v>0</v>
      </c>
      <c r="Y40" s="112">
        <f t="shared" si="21"/>
        <v>0</v>
      </c>
      <c r="Z40" s="114">
        <f t="shared" si="22"/>
        <v>9.75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701580019</v>
      </c>
      <c r="E41" s="77">
        <v>43290</v>
      </c>
      <c r="F41" s="67">
        <v>97.24</v>
      </c>
      <c r="G41" s="61"/>
      <c r="H41" s="221"/>
      <c r="I41" s="61"/>
      <c r="J41" s="63">
        <f t="shared" si="14"/>
        <v>97.24</v>
      </c>
      <c r="L41" s="64">
        <f t="shared" si="15"/>
        <v>97.24</v>
      </c>
      <c r="N41" s="187">
        <f t="shared" si="11"/>
        <v>32</v>
      </c>
      <c r="O41" s="105" t="s">
        <v>37</v>
      </c>
      <c r="P41" s="189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701580019</v>
      </c>
      <c r="U41" s="110">
        <f t="shared" si="17"/>
        <v>43290</v>
      </c>
      <c r="V41" s="111">
        <f t="shared" si="18"/>
        <v>97.24</v>
      </c>
      <c r="W41" s="112">
        <f t="shared" si="19"/>
        <v>97.24</v>
      </c>
      <c r="X41" s="113">
        <f t="shared" si="20"/>
        <v>0</v>
      </c>
      <c r="Y41" s="112">
        <f t="shared" si="21"/>
        <v>0</v>
      </c>
      <c r="Z41" s="114">
        <f t="shared" si="22"/>
        <v>97.24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8968</v>
      </c>
      <c r="E42" s="77">
        <v>43292</v>
      </c>
      <c r="F42" s="142">
        <v>250.41</v>
      </c>
      <c r="G42" s="61"/>
      <c r="H42" s="221"/>
      <c r="I42" s="61"/>
      <c r="J42" s="63">
        <f t="shared" si="14"/>
        <v>250.41</v>
      </c>
      <c r="L42" s="64">
        <f t="shared" si="15"/>
        <v>250.41</v>
      </c>
      <c r="N42" s="187">
        <f t="shared" si="11"/>
        <v>33</v>
      </c>
      <c r="O42" s="105" t="s">
        <v>37</v>
      </c>
      <c r="P42" s="189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8968</v>
      </c>
      <c r="U42" s="110">
        <f t="shared" si="17"/>
        <v>43292</v>
      </c>
      <c r="V42" s="111">
        <f t="shared" si="18"/>
        <v>250.41</v>
      </c>
      <c r="W42" s="112">
        <f t="shared" si="19"/>
        <v>250.41</v>
      </c>
      <c r="X42" s="113">
        <f t="shared" si="20"/>
        <v>0</v>
      </c>
      <c r="Y42" s="112">
        <f t="shared" si="21"/>
        <v>0</v>
      </c>
      <c r="Z42" s="114">
        <f t="shared" si="22"/>
        <v>250.41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380</v>
      </c>
      <c r="E43" s="77">
        <v>43287</v>
      </c>
      <c r="F43" s="67">
        <v>167.21</v>
      </c>
      <c r="G43" s="61"/>
      <c r="H43" s="221"/>
      <c r="I43" s="61"/>
      <c r="J43" s="63">
        <f t="shared" si="14"/>
        <v>167.21</v>
      </c>
      <c r="L43" s="64">
        <f t="shared" si="15"/>
        <v>167.21</v>
      </c>
      <c r="N43" s="187">
        <f t="shared" si="11"/>
        <v>34</v>
      </c>
      <c r="O43" s="105" t="s">
        <v>37</v>
      </c>
      <c r="P43" s="189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380</v>
      </c>
      <c r="U43" s="110">
        <f t="shared" si="17"/>
        <v>43287</v>
      </c>
      <c r="V43" s="111">
        <f t="shared" si="18"/>
        <v>167.21</v>
      </c>
      <c r="W43" s="112">
        <f t="shared" si="19"/>
        <v>167.21</v>
      </c>
      <c r="X43" s="113">
        <f t="shared" si="20"/>
        <v>0</v>
      </c>
      <c r="Y43" s="112">
        <f t="shared" si="21"/>
        <v>0</v>
      </c>
      <c r="Z43" s="114">
        <f t="shared" si="22"/>
        <v>167.21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344</v>
      </c>
      <c r="E44" s="77">
        <v>43290</v>
      </c>
      <c r="F44" s="67">
        <v>564.65</v>
      </c>
      <c r="G44" s="61"/>
      <c r="H44" s="221"/>
      <c r="I44" s="61"/>
      <c r="J44" s="63">
        <f aca="true" t="shared" si="23" ref="J44:J55">F44-G44-H44-I44</f>
        <v>564.65</v>
      </c>
      <c r="L44" s="64">
        <f t="shared" si="15"/>
        <v>564.65</v>
      </c>
      <c r="N44" s="187">
        <f t="shared" si="11"/>
        <v>35</v>
      </c>
      <c r="O44" s="105" t="s">
        <v>37</v>
      </c>
      <c r="P44" s="189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344</v>
      </c>
      <c r="U44" s="110">
        <f aca="true" t="shared" si="25" ref="U44:U55">IF(E44=0,"0",E44)</f>
        <v>43290</v>
      </c>
      <c r="V44" s="111">
        <f aca="true" t="shared" si="26" ref="V44:V55">F44</f>
        <v>564.65</v>
      </c>
      <c r="W44" s="112">
        <f aca="true" t="shared" si="27" ref="W44:W55">V44-X44</f>
        <v>564.65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564.65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343</v>
      </c>
      <c r="E45" s="77">
        <v>43290</v>
      </c>
      <c r="F45" s="67">
        <v>220.69</v>
      </c>
      <c r="G45" s="61"/>
      <c r="H45" s="221"/>
      <c r="I45" s="61"/>
      <c r="J45" s="63">
        <f t="shared" si="23"/>
        <v>220.69</v>
      </c>
      <c r="L45" s="64">
        <f t="shared" si="15"/>
        <v>220.69</v>
      </c>
      <c r="N45" s="187">
        <f t="shared" si="11"/>
        <v>36</v>
      </c>
      <c r="O45" s="105" t="s">
        <v>37</v>
      </c>
      <c r="P45" s="189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343</v>
      </c>
      <c r="U45" s="110">
        <f t="shared" si="25"/>
        <v>43290</v>
      </c>
      <c r="V45" s="111">
        <f t="shared" si="26"/>
        <v>220.69</v>
      </c>
      <c r="W45" s="112">
        <f t="shared" si="27"/>
        <v>220.69</v>
      </c>
      <c r="X45" s="113">
        <f t="shared" si="28"/>
        <v>0</v>
      </c>
      <c r="Y45" s="112">
        <f t="shared" si="29"/>
        <v>0</v>
      </c>
      <c r="Z45" s="114">
        <f t="shared" si="30"/>
        <v>220.69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6000726</v>
      </c>
      <c r="E46" s="77">
        <v>43291</v>
      </c>
      <c r="F46" s="78">
        <v>272.72</v>
      </c>
      <c r="G46" s="61"/>
      <c r="H46" s="221"/>
      <c r="I46" s="61"/>
      <c r="J46" s="63">
        <f t="shared" si="23"/>
        <v>272.72</v>
      </c>
      <c r="L46" s="64">
        <f>F46</f>
        <v>272.72</v>
      </c>
      <c r="N46" s="187">
        <f t="shared" si="11"/>
        <v>37</v>
      </c>
      <c r="O46" s="105" t="s">
        <v>37</v>
      </c>
      <c r="P46" s="189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6000726</v>
      </c>
      <c r="U46" s="110">
        <f t="shared" si="25"/>
        <v>43291</v>
      </c>
      <c r="V46" s="111">
        <f t="shared" si="26"/>
        <v>272.72</v>
      </c>
      <c r="W46" s="112">
        <f t="shared" si="27"/>
        <v>272.72</v>
      </c>
      <c r="X46" s="113">
        <f t="shared" si="28"/>
        <v>0</v>
      </c>
      <c r="Y46" s="112">
        <f t="shared" si="29"/>
        <v>0</v>
      </c>
      <c r="Z46" s="114">
        <f t="shared" si="30"/>
        <v>272.72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346</v>
      </c>
      <c r="E47" s="77">
        <v>43292</v>
      </c>
      <c r="F47" s="78">
        <v>155.44</v>
      </c>
      <c r="G47" s="61"/>
      <c r="H47" s="221"/>
      <c r="I47" s="61"/>
      <c r="J47" s="63">
        <f t="shared" si="23"/>
        <v>155.44</v>
      </c>
      <c r="L47" s="64">
        <f t="shared" si="15"/>
        <v>155.44</v>
      </c>
      <c r="N47" s="187">
        <f t="shared" si="11"/>
        <v>38</v>
      </c>
      <c r="O47" s="105" t="s">
        <v>37</v>
      </c>
      <c r="P47" s="189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346</v>
      </c>
      <c r="U47" s="110">
        <f t="shared" si="25"/>
        <v>43292</v>
      </c>
      <c r="V47" s="111">
        <f t="shared" si="26"/>
        <v>155.44</v>
      </c>
      <c r="W47" s="112">
        <f t="shared" si="27"/>
        <v>155.44</v>
      </c>
      <c r="X47" s="113">
        <f t="shared" si="28"/>
        <v>0</v>
      </c>
      <c r="Y47" s="112">
        <f t="shared" si="29"/>
        <v>0</v>
      </c>
      <c r="Z47" s="114">
        <f t="shared" si="30"/>
        <v>155.44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925600132</v>
      </c>
      <c r="E48" s="77">
        <v>43297</v>
      </c>
      <c r="F48" s="78">
        <v>46.65</v>
      </c>
      <c r="G48" s="61"/>
      <c r="H48" s="221"/>
      <c r="I48" s="61"/>
      <c r="J48" s="63">
        <f t="shared" si="23"/>
        <v>46.65</v>
      </c>
      <c r="L48" s="64">
        <f aca="true" t="shared" si="32" ref="L48:L55">F48</f>
        <v>46.65</v>
      </c>
      <c r="N48" s="187">
        <f t="shared" si="11"/>
        <v>39</v>
      </c>
      <c r="O48" s="105" t="s">
        <v>37</v>
      </c>
      <c r="P48" s="189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925600132</v>
      </c>
      <c r="U48" s="110">
        <f t="shared" si="25"/>
        <v>43297</v>
      </c>
      <c r="V48" s="111">
        <f t="shared" si="26"/>
        <v>46.65</v>
      </c>
      <c r="W48" s="112">
        <f t="shared" si="27"/>
        <v>46.65</v>
      </c>
      <c r="X48" s="113">
        <f t="shared" si="28"/>
        <v>0</v>
      </c>
      <c r="Y48" s="112">
        <f t="shared" si="29"/>
        <v>0</v>
      </c>
      <c r="Z48" s="114">
        <f t="shared" si="30"/>
        <v>46.65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396</v>
      </c>
      <c r="E49" s="77">
        <v>43297</v>
      </c>
      <c r="F49" s="67">
        <v>88.21</v>
      </c>
      <c r="G49" s="61"/>
      <c r="H49" s="221"/>
      <c r="I49" s="61"/>
      <c r="J49" s="63">
        <f t="shared" si="23"/>
        <v>88.21</v>
      </c>
      <c r="L49" s="64">
        <f t="shared" si="32"/>
        <v>88.21</v>
      </c>
      <c r="N49" s="187">
        <f t="shared" si="11"/>
        <v>40</v>
      </c>
      <c r="O49" s="105" t="s">
        <v>37</v>
      </c>
      <c r="P49" s="189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396</v>
      </c>
      <c r="U49" s="110">
        <f t="shared" si="25"/>
        <v>43297</v>
      </c>
      <c r="V49" s="111">
        <f t="shared" si="26"/>
        <v>88.21</v>
      </c>
      <c r="W49" s="112">
        <f t="shared" si="27"/>
        <v>88.21</v>
      </c>
      <c r="X49" s="113">
        <f t="shared" si="28"/>
        <v>0</v>
      </c>
      <c r="Y49" s="112">
        <f t="shared" si="29"/>
        <v>0</v>
      </c>
      <c r="Z49" s="114">
        <f t="shared" si="30"/>
        <v>88.21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351</v>
      </c>
      <c r="E50" s="77">
        <v>43297</v>
      </c>
      <c r="F50" s="67">
        <v>29.24</v>
      </c>
      <c r="G50" s="61"/>
      <c r="H50" s="221"/>
      <c r="I50" s="61"/>
      <c r="J50" s="63">
        <f t="shared" si="23"/>
        <v>29.24</v>
      </c>
      <c r="L50" s="64">
        <f t="shared" si="32"/>
        <v>29.24</v>
      </c>
      <c r="N50" s="187">
        <f t="shared" si="11"/>
        <v>41</v>
      </c>
      <c r="O50" s="105" t="s">
        <v>37</v>
      </c>
      <c r="P50" s="189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351</v>
      </c>
      <c r="U50" s="110">
        <f t="shared" si="25"/>
        <v>43297</v>
      </c>
      <c r="V50" s="111">
        <f t="shared" si="26"/>
        <v>29.24</v>
      </c>
      <c r="W50" s="112">
        <f t="shared" si="27"/>
        <v>29.24</v>
      </c>
      <c r="X50" s="113">
        <f t="shared" si="28"/>
        <v>0</v>
      </c>
      <c r="Y50" s="112">
        <f t="shared" si="29"/>
        <v>0</v>
      </c>
      <c r="Z50" s="114">
        <f t="shared" si="30"/>
        <v>29.24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353</v>
      </c>
      <c r="E51" s="77">
        <v>43298</v>
      </c>
      <c r="F51" s="67">
        <v>103.96</v>
      </c>
      <c r="G51" s="61"/>
      <c r="H51" s="221"/>
      <c r="I51" s="61"/>
      <c r="J51" s="63">
        <f t="shared" si="23"/>
        <v>103.96</v>
      </c>
      <c r="L51" s="64">
        <f t="shared" si="32"/>
        <v>103.96</v>
      </c>
      <c r="N51" s="187">
        <f t="shared" si="11"/>
        <v>42</v>
      </c>
      <c r="O51" s="105" t="s">
        <v>37</v>
      </c>
      <c r="P51" s="189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353</v>
      </c>
      <c r="U51" s="110">
        <f t="shared" si="25"/>
        <v>43298</v>
      </c>
      <c r="V51" s="111">
        <f t="shared" si="26"/>
        <v>103.96</v>
      </c>
      <c r="W51" s="112">
        <f t="shared" si="27"/>
        <v>103.96</v>
      </c>
      <c r="X51" s="113">
        <f t="shared" si="28"/>
        <v>0</v>
      </c>
      <c r="Y51" s="112">
        <f t="shared" si="29"/>
        <v>0</v>
      </c>
      <c r="Z51" s="114">
        <f t="shared" si="30"/>
        <v>103.96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356</v>
      </c>
      <c r="E52" s="77">
        <v>43298</v>
      </c>
      <c r="F52" s="67">
        <v>94.74</v>
      </c>
      <c r="G52" s="61"/>
      <c r="H52" s="221"/>
      <c r="I52" s="61"/>
      <c r="J52" s="63">
        <f t="shared" si="23"/>
        <v>94.74</v>
      </c>
      <c r="L52" s="64">
        <f t="shared" si="32"/>
        <v>94.74</v>
      </c>
      <c r="N52" s="187">
        <f t="shared" si="11"/>
        <v>43</v>
      </c>
      <c r="O52" s="105" t="s">
        <v>37</v>
      </c>
      <c r="P52" s="189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356</v>
      </c>
      <c r="U52" s="110">
        <f t="shared" si="25"/>
        <v>43298</v>
      </c>
      <c r="V52" s="111">
        <f t="shared" si="26"/>
        <v>94.74</v>
      </c>
      <c r="W52" s="112">
        <f t="shared" si="27"/>
        <v>94.74</v>
      </c>
      <c r="X52" s="113">
        <f t="shared" si="28"/>
        <v>0</v>
      </c>
      <c r="Y52" s="112">
        <f t="shared" si="29"/>
        <v>0</v>
      </c>
      <c r="Z52" s="114">
        <f t="shared" si="30"/>
        <v>94.74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357</v>
      </c>
      <c r="E53" s="77">
        <v>43298</v>
      </c>
      <c r="F53" s="78">
        <v>177.41</v>
      </c>
      <c r="G53" s="61"/>
      <c r="H53" s="221"/>
      <c r="I53" s="61"/>
      <c r="J53" s="63">
        <f t="shared" si="23"/>
        <v>177.41</v>
      </c>
      <c r="L53" s="64">
        <f t="shared" si="32"/>
        <v>177.41</v>
      </c>
      <c r="N53" s="187">
        <f t="shared" si="11"/>
        <v>44</v>
      </c>
      <c r="O53" s="105" t="s">
        <v>37</v>
      </c>
      <c r="P53" s="189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357</v>
      </c>
      <c r="U53" s="110">
        <f t="shared" si="25"/>
        <v>43298</v>
      </c>
      <c r="V53" s="111">
        <f t="shared" si="26"/>
        <v>177.41</v>
      </c>
      <c r="W53" s="112">
        <f t="shared" si="27"/>
        <v>177.41</v>
      </c>
      <c r="X53" s="113">
        <f t="shared" si="28"/>
        <v>0</v>
      </c>
      <c r="Y53" s="112">
        <f t="shared" si="29"/>
        <v>0</v>
      </c>
      <c r="Z53" s="114">
        <f t="shared" si="30"/>
        <v>177.41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354</v>
      </c>
      <c r="E54" s="77">
        <v>43298</v>
      </c>
      <c r="F54" s="78">
        <v>71.42</v>
      </c>
      <c r="G54" s="61"/>
      <c r="H54" s="221"/>
      <c r="I54" s="61"/>
      <c r="J54" s="63">
        <f t="shared" si="23"/>
        <v>71.42</v>
      </c>
      <c r="L54" s="64">
        <f t="shared" si="32"/>
        <v>71.42</v>
      </c>
      <c r="N54" s="187">
        <f t="shared" si="11"/>
        <v>45</v>
      </c>
      <c r="O54" s="105" t="s">
        <v>37</v>
      </c>
      <c r="P54" s="189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354</v>
      </c>
      <c r="U54" s="110">
        <f t="shared" si="25"/>
        <v>43298</v>
      </c>
      <c r="V54" s="111">
        <f t="shared" si="26"/>
        <v>71.42</v>
      </c>
      <c r="W54" s="112">
        <f t="shared" si="27"/>
        <v>71.42</v>
      </c>
      <c r="X54" s="113">
        <f t="shared" si="28"/>
        <v>0</v>
      </c>
      <c r="Y54" s="112">
        <f t="shared" si="29"/>
        <v>0</v>
      </c>
      <c r="Z54" s="114">
        <f t="shared" si="30"/>
        <v>71.42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1252</v>
      </c>
      <c r="E55" s="77">
        <v>43298</v>
      </c>
      <c r="F55" s="78">
        <v>73.81</v>
      </c>
      <c r="G55" s="61"/>
      <c r="H55" s="221"/>
      <c r="I55" s="61"/>
      <c r="J55" s="63">
        <f t="shared" si="23"/>
        <v>73.81</v>
      </c>
      <c r="L55" s="64">
        <f t="shared" si="32"/>
        <v>73.81</v>
      </c>
      <c r="N55" s="187">
        <f t="shared" si="11"/>
        <v>46</v>
      </c>
      <c r="O55" s="105" t="s">
        <v>37</v>
      </c>
      <c r="P55" s="189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1252</v>
      </c>
      <c r="U55" s="110">
        <f t="shared" si="25"/>
        <v>43298</v>
      </c>
      <c r="V55" s="111">
        <f t="shared" si="26"/>
        <v>73.81</v>
      </c>
      <c r="W55" s="112">
        <f t="shared" si="27"/>
        <v>73.81</v>
      </c>
      <c r="X55" s="113">
        <f t="shared" si="28"/>
        <v>0</v>
      </c>
      <c r="Y55" s="112">
        <f t="shared" si="29"/>
        <v>0</v>
      </c>
      <c r="Z55" s="114">
        <f t="shared" si="30"/>
        <v>73.81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5052</v>
      </c>
      <c r="E56" s="77">
        <v>43298</v>
      </c>
      <c r="F56" s="67">
        <v>31.58</v>
      </c>
      <c r="G56" s="61"/>
      <c r="H56" s="221"/>
      <c r="I56" s="61"/>
      <c r="J56" s="63">
        <f>F56-G56-H56-I56</f>
        <v>31.58</v>
      </c>
      <c r="L56" s="64">
        <f>F56</f>
        <v>31.58</v>
      </c>
      <c r="N56" s="187">
        <f t="shared" si="11"/>
        <v>47</v>
      </c>
      <c r="O56" s="105" t="s">
        <v>37</v>
      </c>
      <c r="P56" s="189" t="s">
        <v>39</v>
      </c>
      <c r="Q56" s="106" t="s">
        <v>39</v>
      </c>
      <c r="R56" s="107" t="s">
        <v>51</v>
      </c>
      <c r="S56" s="108" t="s">
        <v>56</v>
      </c>
      <c r="T56" s="109">
        <f>D56</f>
        <v>5052</v>
      </c>
      <c r="U56" s="110">
        <f>IF(E56=0,"0",E56)</f>
        <v>43298</v>
      </c>
      <c r="V56" s="111">
        <f>F56</f>
        <v>31.58</v>
      </c>
      <c r="W56" s="112">
        <f>V56-X56</f>
        <v>31.58</v>
      </c>
      <c r="X56" s="113">
        <f>I56</f>
        <v>0</v>
      </c>
      <c r="Y56" s="112">
        <f>G56+H56</f>
        <v>0</v>
      </c>
      <c r="Z56" s="114">
        <f>W56-Y56</f>
        <v>31.58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17374</v>
      </c>
      <c r="E57" s="77">
        <v>43299</v>
      </c>
      <c r="F57" s="67">
        <v>191.26</v>
      </c>
      <c r="G57" s="61"/>
      <c r="H57" s="221"/>
      <c r="I57" s="61"/>
      <c r="J57" s="63">
        <f>F57-G57-H57-I57</f>
        <v>191.26</v>
      </c>
      <c r="L57" s="64">
        <f>F57</f>
        <v>191.26</v>
      </c>
      <c r="N57" s="187">
        <f t="shared" si="11"/>
        <v>48</v>
      </c>
      <c r="O57" s="105" t="s">
        <v>37</v>
      </c>
      <c r="P57" s="189" t="s">
        <v>39</v>
      </c>
      <c r="Q57" s="106" t="s">
        <v>39</v>
      </c>
      <c r="R57" s="107" t="s">
        <v>51</v>
      </c>
      <c r="S57" s="108" t="s">
        <v>56</v>
      </c>
      <c r="T57" s="109">
        <f>D57</f>
        <v>17374</v>
      </c>
      <c r="U57" s="110">
        <f>IF(E57=0,"0",E57)</f>
        <v>43299</v>
      </c>
      <c r="V57" s="111">
        <f>F57</f>
        <v>191.26</v>
      </c>
      <c r="W57" s="112">
        <f>V57-X57</f>
        <v>191.26</v>
      </c>
      <c r="X57" s="113">
        <f>I57</f>
        <v>0</v>
      </c>
      <c r="Y57" s="112">
        <f>G57+H57</f>
        <v>0</v>
      </c>
      <c r="Z57" s="114">
        <f>W57-Y57</f>
        <v>191.26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17373</v>
      </c>
      <c r="E58" s="77">
        <v>43299</v>
      </c>
      <c r="F58" s="67">
        <v>141.02</v>
      </c>
      <c r="G58" s="61"/>
      <c r="H58" s="221"/>
      <c r="I58" s="61"/>
      <c r="J58" s="63">
        <f>F58-G58-H58-I58</f>
        <v>141.02</v>
      </c>
      <c r="L58" s="64">
        <f>F58</f>
        <v>141.02</v>
      </c>
      <c r="N58" s="187">
        <f t="shared" si="11"/>
        <v>49</v>
      </c>
      <c r="O58" s="105" t="s">
        <v>37</v>
      </c>
      <c r="P58" s="189" t="s">
        <v>39</v>
      </c>
      <c r="Q58" s="106" t="s">
        <v>39</v>
      </c>
      <c r="R58" s="107" t="s">
        <v>51</v>
      </c>
      <c r="S58" s="108" t="s">
        <v>56</v>
      </c>
      <c r="T58" s="109">
        <f>D58</f>
        <v>17373</v>
      </c>
      <c r="U58" s="110">
        <f>IF(E58=0,"0",E58)</f>
        <v>43299</v>
      </c>
      <c r="V58" s="111">
        <f>F58</f>
        <v>141.02</v>
      </c>
      <c r="W58" s="112">
        <f>V58-X58</f>
        <v>141.02</v>
      </c>
      <c r="X58" s="113">
        <f>I58</f>
        <v>0</v>
      </c>
      <c r="Y58" s="112">
        <f>G58+H58</f>
        <v>0</v>
      </c>
      <c r="Z58" s="114">
        <f>W58-Y58</f>
        <v>141.02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360</v>
      </c>
      <c r="E59" s="77">
        <v>43299</v>
      </c>
      <c r="F59" s="67">
        <v>199.31</v>
      </c>
      <c r="G59" s="61"/>
      <c r="H59" s="221"/>
      <c r="I59" s="61"/>
      <c r="J59" s="63">
        <f>F59-G59-H59-I59</f>
        <v>199.31</v>
      </c>
      <c r="L59" s="64">
        <f>F59</f>
        <v>199.31</v>
      </c>
      <c r="N59" s="187">
        <f t="shared" si="11"/>
        <v>50</v>
      </c>
      <c r="O59" s="105" t="s">
        <v>37</v>
      </c>
      <c r="P59" s="189" t="s">
        <v>39</v>
      </c>
      <c r="Q59" s="106" t="s">
        <v>39</v>
      </c>
      <c r="R59" s="107" t="s">
        <v>51</v>
      </c>
      <c r="S59" s="108" t="s">
        <v>56</v>
      </c>
      <c r="T59" s="109">
        <f>D59</f>
        <v>360</v>
      </c>
      <c r="U59" s="110">
        <f>IF(E59=0,"0",E59)</f>
        <v>43299</v>
      </c>
      <c r="V59" s="111">
        <f>F59</f>
        <v>199.31</v>
      </c>
      <c r="W59" s="112">
        <f>V59-X59</f>
        <v>199.31</v>
      </c>
      <c r="X59" s="113">
        <f>I59</f>
        <v>0</v>
      </c>
      <c r="Y59" s="112">
        <f>G59+H59</f>
        <v>0</v>
      </c>
      <c r="Z59" s="114">
        <f>W59-Y59</f>
        <v>199.31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359</v>
      </c>
      <c r="E60" s="77">
        <v>43299</v>
      </c>
      <c r="F60" s="67">
        <v>120.32</v>
      </c>
      <c r="G60" s="61"/>
      <c r="H60" s="221"/>
      <c r="I60" s="61"/>
      <c r="J60" s="63">
        <f aca="true" t="shared" si="35" ref="J60:J87">F60-G60-H60-I60</f>
        <v>120.32</v>
      </c>
      <c r="L60" s="64">
        <f aca="true" t="shared" si="36" ref="L60:L79">F60</f>
        <v>120.32</v>
      </c>
      <c r="N60" s="187">
        <f t="shared" si="11"/>
        <v>51</v>
      </c>
      <c r="O60" s="105" t="s">
        <v>37</v>
      </c>
      <c r="P60" s="189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87">D60</f>
        <v>359</v>
      </c>
      <c r="U60" s="110">
        <f aca="true" t="shared" si="38" ref="U60:U87">IF(E60=0,"0",E60)</f>
        <v>43299</v>
      </c>
      <c r="V60" s="111">
        <f aca="true" t="shared" si="39" ref="V60:V87">F60</f>
        <v>120.32</v>
      </c>
      <c r="W60" s="112">
        <f aca="true" t="shared" si="40" ref="W60:W87">V60-X60</f>
        <v>120.32</v>
      </c>
      <c r="X60" s="113">
        <f aca="true" t="shared" si="41" ref="X60:X87">I60</f>
        <v>0</v>
      </c>
      <c r="Y60" s="112">
        <f aca="true" t="shared" si="42" ref="Y60:Y87">G60+H60</f>
        <v>0</v>
      </c>
      <c r="Z60" s="114">
        <f aca="true" t="shared" si="43" ref="Z60:Z87">W60-Y60</f>
        <v>120.32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358</v>
      </c>
      <c r="E61" s="77">
        <v>43299</v>
      </c>
      <c r="F61" s="67">
        <v>40.21</v>
      </c>
      <c r="G61" s="61"/>
      <c r="H61" s="221"/>
      <c r="I61" s="61"/>
      <c r="J61" s="63">
        <f t="shared" si="35"/>
        <v>40.21</v>
      </c>
      <c r="L61" s="64">
        <f t="shared" si="36"/>
        <v>40.21</v>
      </c>
      <c r="N61" s="187">
        <f t="shared" si="11"/>
        <v>52</v>
      </c>
      <c r="O61" s="105" t="s">
        <v>37</v>
      </c>
      <c r="P61" s="189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358</v>
      </c>
      <c r="U61" s="110">
        <f t="shared" si="38"/>
        <v>43299</v>
      </c>
      <c r="V61" s="111">
        <f t="shared" si="39"/>
        <v>40.21</v>
      </c>
      <c r="W61" s="112">
        <f t="shared" si="40"/>
        <v>40.21</v>
      </c>
      <c r="X61" s="113">
        <f t="shared" si="41"/>
        <v>0</v>
      </c>
      <c r="Y61" s="112">
        <f t="shared" si="42"/>
        <v>0</v>
      </c>
      <c r="Z61" s="114">
        <f t="shared" si="43"/>
        <v>40.21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361</v>
      </c>
      <c r="E62" s="77">
        <v>43299</v>
      </c>
      <c r="F62" s="67">
        <v>121.74</v>
      </c>
      <c r="G62" s="61"/>
      <c r="H62" s="221"/>
      <c r="I62" s="61"/>
      <c r="J62" s="63">
        <f t="shared" si="35"/>
        <v>121.74</v>
      </c>
      <c r="L62" s="64">
        <f t="shared" si="36"/>
        <v>121.74</v>
      </c>
      <c r="N62" s="187">
        <f t="shared" si="11"/>
        <v>53</v>
      </c>
      <c r="O62" s="105" t="s">
        <v>37</v>
      </c>
      <c r="P62" s="189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361</v>
      </c>
      <c r="U62" s="110">
        <f t="shared" si="38"/>
        <v>43299</v>
      </c>
      <c r="V62" s="111">
        <f t="shared" si="39"/>
        <v>121.74</v>
      </c>
      <c r="W62" s="112">
        <f t="shared" si="40"/>
        <v>121.74</v>
      </c>
      <c r="X62" s="113">
        <f t="shared" si="41"/>
        <v>0</v>
      </c>
      <c r="Y62" s="112">
        <f t="shared" si="42"/>
        <v>0</v>
      </c>
      <c r="Z62" s="114">
        <f t="shared" si="43"/>
        <v>121.74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363</v>
      </c>
      <c r="E63" s="77">
        <v>43300</v>
      </c>
      <c r="F63" s="67">
        <v>21.84</v>
      </c>
      <c r="G63" s="61"/>
      <c r="H63" s="221"/>
      <c r="I63" s="61"/>
      <c r="J63" s="63">
        <f t="shared" si="35"/>
        <v>21.84</v>
      </c>
      <c r="L63" s="64">
        <f t="shared" si="36"/>
        <v>21.84</v>
      </c>
      <c r="N63" s="187">
        <f t="shared" si="11"/>
        <v>54</v>
      </c>
      <c r="O63" s="105" t="s">
        <v>37</v>
      </c>
      <c r="P63" s="189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363</v>
      </c>
      <c r="U63" s="110">
        <f t="shared" si="38"/>
        <v>43300</v>
      </c>
      <c r="V63" s="111">
        <f t="shared" si="39"/>
        <v>21.84</v>
      </c>
      <c r="W63" s="112">
        <f t="shared" si="40"/>
        <v>21.84</v>
      </c>
      <c r="X63" s="113">
        <f t="shared" si="41"/>
        <v>0</v>
      </c>
      <c r="Y63" s="112">
        <f t="shared" si="42"/>
        <v>0</v>
      </c>
      <c r="Z63" s="114">
        <f t="shared" si="43"/>
        <v>21.84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362</v>
      </c>
      <c r="E64" s="77">
        <v>43300</v>
      </c>
      <c r="F64" s="67">
        <v>89.87</v>
      </c>
      <c r="G64" s="61"/>
      <c r="H64" s="221"/>
      <c r="I64" s="61"/>
      <c r="J64" s="63">
        <f t="shared" si="35"/>
        <v>89.87</v>
      </c>
      <c r="L64" s="64">
        <f t="shared" si="36"/>
        <v>89.87</v>
      </c>
      <c r="N64" s="187">
        <f t="shared" si="11"/>
        <v>55</v>
      </c>
      <c r="O64" s="105" t="s">
        <v>37</v>
      </c>
      <c r="P64" s="189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362</v>
      </c>
      <c r="U64" s="110">
        <f t="shared" si="38"/>
        <v>43300</v>
      </c>
      <c r="V64" s="111">
        <f t="shared" si="39"/>
        <v>89.87</v>
      </c>
      <c r="W64" s="112">
        <f t="shared" si="40"/>
        <v>89.87</v>
      </c>
      <c r="X64" s="113">
        <f t="shared" si="41"/>
        <v>0</v>
      </c>
      <c r="Y64" s="112">
        <f t="shared" si="42"/>
        <v>0</v>
      </c>
      <c r="Z64" s="114">
        <f t="shared" si="43"/>
        <v>89.87</v>
      </c>
    </row>
    <row r="65" spans="1:26" s="35" customFormat="1" ht="12.75">
      <c r="A65" s="160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701480061</v>
      </c>
      <c r="E65" s="77">
        <v>43300</v>
      </c>
      <c r="F65" s="67">
        <v>59.27</v>
      </c>
      <c r="G65" s="61"/>
      <c r="H65" s="221"/>
      <c r="I65" s="61"/>
      <c r="J65" s="63">
        <f t="shared" si="35"/>
        <v>59.27</v>
      </c>
      <c r="L65" s="64">
        <f t="shared" si="36"/>
        <v>59.27</v>
      </c>
      <c r="N65" s="187">
        <f t="shared" si="11"/>
        <v>56</v>
      </c>
      <c r="O65" s="105" t="s">
        <v>37</v>
      </c>
      <c r="P65" s="189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701480061</v>
      </c>
      <c r="U65" s="110">
        <f t="shared" si="38"/>
        <v>43300</v>
      </c>
      <c r="V65" s="111">
        <f t="shared" si="39"/>
        <v>59.27</v>
      </c>
      <c r="W65" s="112">
        <f t="shared" si="40"/>
        <v>59.27</v>
      </c>
      <c r="X65" s="113">
        <f t="shared" si="41"/>
        <v>0</v>
      </c>
      <c r="Y65" s="112">
        <f t="shared" si="42"/>
        <v>0</v>
      </c>
      <c r="Z65" s="114">
        <f t="shared" si="43"/>
        <v>59.27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298090</v>
      </c>
      <c r="E66" s="77">
        <v>43300</v>
      </c>
      <c r="F66" s="67">
        <v>47.79</v>
      </c>
      <c r="G66" s="61"/>
      <c r="H66" s="221"/>
      <c r="I66" s="61"/>
      <c r="J66" s="63">
        <f t="shared" si="35"/>
        <v>47.79</v>
      </c>
      <c r="L66" s="64">
        <f t="shared" si="36"/>
        <v>47.79</v>
      </c>
      <c r="N66" s="187">
        <f t="shared" si="11"/>
        <v>57</v>
      </c>
      <c r="O66" s="105" t="s">
        <v>37</v>
      </c>
      <c r="P66" s="189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298090</v>
      </c>
      <c r="U66" s="110">
        <f t="shared" si="38"/>
        <v>43300</v>
      </c>
      <c r="V66" s="111">
        <f t="shared" si="39"/>
        <v>47.79</v>
      </c>
      <c r="W66" s="112">
        <f t="shared" si="40"/>
        <v>47.79</v>
      </c>
      <c r="X66" s="113">
        <f t="shared" si="41"/>
        <v>0</v>
      </c>
      <c r="Y66" s="112">
        <f t="shared" si="42"/>
        <v>0</v>
      </c>
      <c r="Z66" s="114">
        <f t="shared" si="43"/>
        <v>47.79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366</v>
      </c>
      <c r="E67" s="77">
        <v>43301</v>
      </c>
      <c r="F67" s="67">
        <v>75.79</v>
      </c>
      <c r="G67" s="61"/>
      <c r="H67" s="221"/>
      <c r="I67" s="61"/>
      <c r="J67" s="63">
        <f t="shared" si="35"/>
        <v>75.79</v>
      </c>
      <c r="L67" s="64">
        <f t="shared" si="36"/>
        <v>75.79</v>
      </c>
      <c r="N67" s="187">
        <f t="shared" si="11"/>
        <v>58</v>
      </c>
      <c r="O67" s="105" t="s">
        <v>37</v>
      </c>
      <c r="P67" s="189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366</v>
      </c>
      <c r="U67" s="110">
        <f t="shared" si="38"/>
        <v>43301</v>
      </c>
      <c r="V67" s="111">
        <f t="shared" si="39"/>
        <v>75.79</v>
      </c>
      <c r="W67" s="112">
        <f t="shared" si="40"/>
        <v>75.79</v>
      </c>
      <c r="X67" s="113">
        <f t="shared" si="41"/>
        <v>0</v>
      </c>
      <c r="Y67" s="112">
        <f t="shared" si="42"/>
        <v>0</v>
      </c>
      <c r="Z67" s="114">
        <f t="shared" si="43"/>
        <v>75.79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404</v>
      </c>
      <c r="E68" s="77">
        <v>43301</v>
      </c>
      <c r="F68" s="67">
        <v>100.5</v>
      </c>
      <c r="G68" s="61"/>
      <c r="H68" s="221"/>
      <c r="I68" s="61"/>
      <c r="J68" s="63">
        <f t="shared" si="35"/>
        <v>100.5</v>
      </c>
      <c r="L68" s="64">
        <f t="shared" si="36"/>
        <v>100.5</v>
      </c>
      <c r="N68" s="187">
        <f t="shared" si="11"/>
        <v>59</v>
      </c>
      <c r="O68" s="105" t="s">
        <v>37</v>
      </c>
      <c r="P68" s="189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404</v>
      </c>
      <c r="U68" s="110">
        <f t="shared" si="38"/>
        <v>43301</v>
      </c>
      <c r="V68" s="111">
        <f t="shared" si="39"/>
        <v>100.5</v>
      </c>
      <c r="W68" s="112">
        <f t="shared" si="40"/>
        <v>100.5</v>
      </c>
      <c r="X68" s="113">
        <f t="shared" si="41"/>
        <v>0</v>
      </c>
      <c r="Y68" s="112">
        <f t="shared" si="42"/>
        <v>0</v>
      </c>
      <c r="Z68" s="114">
        <f t="shared" si="43"/>
        <v>100.5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365</v>
      </c>
      <c r="E69" s="77">
        <v>43301</v>
      </c>
      <c r="F69" s="67">
        <v>53.69</v>
      </c>
      <c r="G69" s="61"/>
      <c r="H69" s="221"/>
      <c r="I69" s="61"/>
      <c r="J69" s="63">
        <f t="shared" si="35"/>
        <v>53.69</v>
      </c>
      <c r="L69" s="64">
        <f t="shared" si="36"/>
        <v>53.69</v>
      </c>
      <c r="N69" s="187">
        <f t="shared" si="11"/>
        <v>60</v>
      </c>
      <c r="O69" s="105" t="s">
        <v>37</v>
      </c>
      <c r="P69" s="189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365</v>
      </c>
      <c r="U69" s="110">
        <f t="shared" si="38"/>
        <v>43301</v>
      </c>
      <c r="V69" s="111">
        <f t="shared" si="39"/>
        <v>53.69</v>
      </c>
      <c r="W69" s="112">
        <f t="shared" si="40"/>
        <v>53.69</v>
      </c>
      <c r="X69" s="113">
        <f t="shared" si="41"/>
        <v>0</v>
      </c>
      <c r="Y69" s="112">
        <f t="shared" si="42"/>
        <v>0</v>
      </c>
      <c r="Z69" s="114">
        <f t="shared" si="43"/>
        <v>53.69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370</v>
      </c>
      <c r="E70" s="77">
        <v>43304</v>
      </c>
      <c r="F70" s="67">
        <v>72.03</v>
      </c>
      <c r="G70" s="61"/>
      <c r="H70" s="221"/>
      <c r="I70" s="61"/>
      <c r="J70" s="63">
        <f t="shared" si="35"/>
        <v>72.03</v>
      </c>
      <c r="L70" s="64">
        <f t="shared" si="36"/>
        <v>72.03</v>
      </c>
      <c r="N70" s="187">
        <f t="shared" si="11"/>
        <v>61</v>
      </c>
      <c r="O70" s="105" t="s">
        <v>37</v>
      </c>
      <c r="P70" s="189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370</v>
      </c>
      <c r="U70" s="110">
        <f t="shared" si="38"/>
        <v>43304</v>
      </c>
      <c r="V70" s="111">
        <f t="shared" si="39"/>
        <v>72.03</v>
      </c>
      <c r="W70" s="112">
        <f t="shared" si="40"/>
        <v>72.03</v>
      </c>
      <c r="X70" s="113">
        <f t="shared" si="41"/>
        <v>0</v>
      </c>
      <c r="Y70" s="112">
        <f t="shared" si="42"/>
        <v>0</v>
      </c>
      <c r="Z70" s="114">
        <f t="shared" si="43"/>
        <v>72.03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>
        <v>407</v>
      </c>
      <c r="E71" s="77">
        <v>43304</v>
      </c>
      <c r="F71" s="67">
        <v>95.09</v>
      </c>
      <c r="G71" s="61"/>
      <c r="H71" s="221"/>
      <c r="I71" s="61"/>
      <c r="J71" s="63">
        <f t="shared" si="35"/>
        <v>95.09</v>
      </c>
      <c r="L71" s="64">
        <f t="shared" si="36"/>
        <v>95.09</v>
      </c>
      <c r="N71" s="187">
        <f t="shared" si="11"/>
        <v>62</v>
      </c>
      <c r="O71" s="105" t="s">
        <v>37</v>
      </c>
      <c r="P71" s="189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407</v>
      </c>
      <c r="U71" s="110">
        <f t="shared" si="38"/>
        <v>43304</v>
      </c>
      <c r="V71" s="111">
        <f t="shared" si="39"/>
        <v>95.09</v>
      </c>
      <c r="W71" s="112">
        <f t="shared" si="40"/>
        <v>95.09</v>
      </c>
      <c r="X71" s="113">
        <f t="shared" si="41"/>
        <v>0</v>
      </c>
      <c r="Y71" s="112">
        <f t="shared" si="42"/>
        <v>0</v>
      </c>
      <c r="Z71" s="114">
        <f t="shared" si="43"/>
        <v>95.09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>
        <v>888</v>
      </c>
      <c r="E72" s="77">
        <v>43305</v>
      </c>
      <c r="F72" s="67">
        <v>262.64</v>
      </c>
      <c r="G72" s="61"/>
      <c r="H72" s="221"/>
      <c r="I72" s="61"/>
      <c r="J72" s="63">
        <f t="shared" si="35"/>
        <v>262.64</v>
      </c>
      <c r="L72" s="64">
        <f t="shared" si="36"/>
        <v>262.64</v>
      </c>
      <c r="N72" s="187">
        <f t="shared" si="11"/>
        <v>63</v>
      </c>
      <c r="O72" s="105" t="s">
        <v>37</v>
      </c>
      <c r="P72" s="189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888</v>
      </c>
      <c r="U72" s="110">
        <f t="shared" si="38"/>
        <v>43305</v>
      </c>
      <c r="V72" s="111">
        <f t="shared" si="39"/>
        <v>262.64</v>
      </c>
      <c r="W72" s="112">
        <f t="shared" si="40"/>
        <v>262.64</v>
      </c>
      <c r="X72" s="113">
        <f t="shared" si="41"/>
        <v>0</v>
      </c>
      <c r="Y72" s="112">
        <f t="shared" si="42"/>
        <v>0</v>
      </c>
      <c r="Z72" s="114">
        <f t="shared" si="43"/>
        <v>262.64</v>
      </c>
    </row>
    <row r="73" spans="1:26" s="35" customFormat="1" ht="12.75">
      <c r="A73" s="160">
        <f t="shared" si="44"/>
        <v>64</v>
      </c>
      <c r="B73" s="62" t="str">
        <f t="shared" si="45"/>
        <v>SPITAL JUDETEAN BAIA MARE</v>
      </c>
      <c r="C73" s="76"/>
      <c r="D73" s="76">
        <v>368</v>
      </c>
      <c r="E73" s="77">
        <v>43304</v>
      </c>
      <c r="F73" s="67">
        <v>43.44</v>
      </c>
      <c r="G73" s="61"/>
      <c r="H73" s="221"/>
      <c r="I73" s="61"/>
      <c r="J73" s="63">
        <f t="shared" si="35"/>
        <v>43.44</v>
      </c>
      <c r="L73" s="64">
        <f t="shared" si="36"/>
        <v>43.44</v>
      </c>
      <c r="N73" s="187">
        <f t="shared" si="11"/>
        <v>64</v>
      </c>
      <c r="O73" s="105" t="s">
        <v>37</v>
      </c>
      <c r="P73" s="189" t="s">
        <v>39</v>
      </c>
      <c r="Q73" s="106" t="s">
        <v>39</v>
      </c>
      <c r="R73" s="107" t="s">
        <v>51</v>
      </c>
      <c r="S73" s="108" t="s">
        <v>56</v>
      </c>
      <c r="T73" s="109">
        <f t="shared" si="37"/>
        <v>368</v>
      </c>
      <c r="U73" s="110">
        <f t="shared" si="38"/>
        <v>43304</v>
      </c>
      <c r="V73" s="111">
        <f t="shared" si="39"/>
        <v>43.44</v>
      </c>
      <c r="W73" s="112">
        <f t="shared" si="40"/>
        <v>43.44</v>
      </c>
      <c r="X73" s="113">
        <f t="shared" si="41"/>
        <v>0</v>
      </c>
      <c r="Y73" s="112">
        <f t="shared" si="42"/>
        <v>0</v>
      </c>
      <c r="Z73" s="114">
        <f t="shared" si="43"/>
        <v>43.44</v>
      </c>
    </row>
    <row r="74" spans="1:26" s="35" customFormat="1" ht="12.75">
      <c r="A74" s="160">
        <f t="shared" si="44"/>
        <v>65</v>
      </c>
      <c r="B74" s="62" t="str">
        <f t="shared" si="45"/>
        <v>SPITAL JUDETEAN BAIA MARE</v>
      </c>
      <c r="C74" s="76"/>
      <c r="D74" s="76">
        <v>369</v>
      </c>
      <c r="E74" s="77">
        <v>43304</v>
      </c>
      <c r="F74" s="67">
        <v>46.13</v>
      </c>
      <c r="G74" s="61"/>
      <c r="H74" s="221"/>
      <c r="I74" s="61"/>
      <c r="J74" s="63">
        <f t="shared" si="35"/>
        <v>46.13</v>
      </c>
      <c r="L74" s="64">
        <f t="shared" si="36"/>
        <v>46.13</v>
      </c>
      <c r="N74" s="187">
        <f t="shared" si="11"/>
        <v>65</v>
      </c>
      <c r="O74" s="105" t="s">
        <v>37</v>
      </c>
      <c r="P74" s="189" t="s">
        <v>39</v>
      </c>
      <c r="Q74" s="106" t="s">
        <v>39</v>
      </c>
      <c r="R74" s="107" t="s">
        <v>51</v>
      </c>
      <c r="S74" s="108" t="s">
        <v>56</v>
      </c>
      <c r="T74" s="109">
        <f t="shared" si="37"/>
        <v>369</v>
      </c>
      <c r="U74" s="110">
        <f t="shared" si="38"/>
        <v>43304</v>
      </c>
      <c r="V74" s="111">
        <f t="shared" si="39"/>
        <v>46.13</v>
      </c>
      <c r="W74" s="112">
        <f t="shared" si="40"/>
        <v>46.13</v>
      </c>
      <c r="X74" s="113">
        <f t="shared" si="41"/>
        <v>0</v>
      </c>
      <c r="Y74" s="112">
        <f t="shared" si="42"/>
        <v>0</v>
      </c>
      <c r="Z74" s="114">
        <f t="shared" si="43"/>
        <v>46.13</v>
      </c>
    </row>
    <row r="75" spans="1:26" s="35" customFormat="1" ht="12.75">
      <c r="A75" s="160">
        <f aca="true" t="shared" si="46" ref="A75:B79">N75</f>
        <v>66</v>
      </c>
      <c r="B75" s="62" t="str">
        <f t="shared" si="46"/>
        <v>SPITAL JUDETEAN BAIA MARE</v>
      </c>
      <c r="C75" s="76"/>
      <c r="D75" s="76">
        <v>420</v>
      </c>
      <c r="E75" s="77">
        <v>43305</v>
      </c>
      <c r="F75" s="67">
        <v>36.79</v>
      </c>
      <c r="G75" s="61"/>
      <c r="H75" s="221"/>
      <c r="I75" s="61"/>
      <c r="J75" s="63">
        <f t="shared" si="35"/>
        <v>36.79</v>
      </c>
      <c r="L75" s="64">
        <f t="shared" si="36"/>
        <v>36.79</v>
      </c>
      <c r="N75" s="187">
        <f t="shared" si="11"/>
        <v>66</v>
      </c>
      <c r="O75" s="105" t="s">
        <v>37</v>
      </c>
      <c r="P75" s="189" t="s">
        <v>39</v>
      </c>
      <c r="Q75" s="106" t="s">
        <v>39</v>
      </c>
      <c r="R75" s="107" t="s">
        <v>51</v>
      </c>
      <c r="S75" s="108" t="s">
        <v>56</v>
      </c>
      <c r="T75" s="109">
        <f t="shared" si="37"/>
        <v>420</v>
      </c>
      <c r="U75" s="110">
        <f t="shared" si="38"/>
        <v>43305</v>
      </c>
      <c r="V75" s="111">
        <f t="shared" si="39"/>
        <v>36.79</v>
      </c>
      <c r="W75" s="112">
        <f t="shared" si="40"/>
        <v>36.79</v>
      </c>
      <c r="X75" s="113">
        <f t="shared" si="41"/>
        <v>0</v>
      </c>
      <c r="Y75" s="112">
        <f t="shared" si="42"/>
        <v>0</v>
      </c>
      <c r="Z75" s="114">
        <f t="shared" si="43"/>
        <v>36.79</v>
      </c>
    </row>
    <row r="76" spans="1:26" s="35" customFormat="1" ht="12.75">
      <c r="A76" s="160">
        <f t="shared" si="46"/>
        <v>67</v>
      </c>
      <c r="B76" s="62" t="str">
        <f t="shared" si="46"/>
        <v>SPITAL JUDETEAN BAIA MARE</v>
      </c>
      <c r="C76" s="76"/>
      <c r="D76" s="76">
        <v>1256</v>
      </c>
      <c r="E76" s="77">
        <v>43306</v>
      </c>
      <c r="F76" s="67">
        <v>57.1</v>
      </c>
      <c r="G76" s="61"/>
      <c r="H76" s="221"/>
      <c r="I76" s="61"/>
      <c r="J76" s="63">
        <f t="shared" si="35"/>
        <v>57.1</v>
      </c>
      <c r="L76" s="64">
        <f t="shared" si="36"/>
        <v>57.1</v>
      </c>
      <c r="N76" s="187">
        <f aca="true" t="shared" si="47" ref="N76:N103">N75+1</f>
        <v>67</v>
      </c>
      <c r="O76" s="105" t="s">
        <v>37</v>
      </c>
      <c r="P76" s="189" t="s">
        <v>39</v>
      </c>
      <c r="Q76" s="106" t="s">
        <v>39</v>
      </c>
      <c r="R76" s="107" t="s">
        <v>51</v>
      </c>
      <c r="S76" s="108" t="s">
        <v>56</v>
      </c>
      <c r="T76" s="109">
        <f t="shared" si="37"/>
        <v>1256</v>
      </c>
      <c r="U76" s="110">
        <f t="shared" si="38"/>
        <v>43306</v>
      </c>
      <c r="V76" s="111">
        <f t="shared" si="39"/>
        <v>57.1</v>
      </c>
      <c r="W76" s="112">
        <f t="shared" si="40"/>
        <v>57.1</v>
      </c>
      <c r="X76" s="113">
        <f t="shared" si="41"/>
        <v>0</v>
      </c>
      <c r="Y76" s="112">
        <f t="shared" si="42"/>
        <v>0</v>
      </c>
      <c r="Z76" s="114">
        <f t="shared" si="43"/>
        <v>57.1</v>
      </c>
    </row>
    <row r="77" spans="1:26" s="35" customFormat="1" ht="12.75">
      <c r="A77" s="160">
        <f t="shared" si="46"/>
        <v>68</v>
      </c>
      <c r="B77" s="62" t="str">
        <f t="shared" si="46"/>
        <v>SPITAL JUDETEAN BAIA MARE</v>
      </c>
      <c r="C77" s="76"/>
      <c r="D77" s="76">
        <v>1257</v>
      </c>
      <c r="E77" s="77">
        <v>43306</v>
      </c>
      <c r="F77" s="67">
        <v>33.29</v>
      </c>
      <c r="G77" s="61"/>
      <c r="H77" s="221"/>
      <c r="I77" s="61"/>
      <c r="J77" s="63">
        <f t="shared" si="35"/>
        <v>33.29</v>
      </c>
      <c r="L77" s="64">
        <f t="shared" si="36"/>
        <v>33.29</v>
      </c>
      <c r="N77" s="187">
        <f t="shared" si="47"/>
        <v>68</v>
      </c>
      <c r="O77" s="105" t="s">
        <v>37</v>
      </c>
      <c r="P77" s="189" t="s">
        <v>39</v>
      </c>
      <c r="Q77" s="106" t="s">
        <v>39</v>
      </c>
      <c r="R77" s="107" t="s">
        <v>51</v>
      </c>
      <c r="S77" s="108" t="s">
        <v>56</v>
      </c>
      <c r="T77" s="109">
        <f t="shared" si="37"/>
        <v>1257</v>
      </c>
      <c r="U77" s="110">
        <f t="shared" si="38"/>
        <v>43306</v>
      </c>
      <c r="V77" s="111">
        <f t="shared" si="39"/>
        <v>33.29</v>
      </c>
      <c r="W77" s="112">
        <f t="shared" si="40"/>
        <v>33.29</v>
      </c>
      <c r="X77" s="113">
        <f t="shared" si="41"/>
        <v>0</v>
      </c>
      <c r="Y77" s="112">
        <f t="shared" si="42"/>
        <v>0</v>
      </c>
      <c r="Z77" s="114">
        <f t="shared" si="43"/>
        <v>33.29</v>
      </c>
    </row>
    <row r="78" spans="1:26" s="35" customFormat="1" ht="12.75">
      <c r="A78" s="160">
        <f t="shared" si="46"/>
        <v>69</v>
      </c>
      <c r="B78" s="62" t="str">
        <f t="shared" si="46"/>
        <v>SPITAL JUDETEAN BAIA MARE</v>
      </c>
      <c r="C78" s="76"/>
      <c r="D78" s="76">
        <v>1258</v>
      </c>
      <c r="E78" s="77">
        <v>43306</v>
      </c>
      <c r="F78" s="67">
        <v>10.54</v>
      </c>
      <c r="G78" s="61"/>
      <c r="H78" s="221"/>
      <c r="I78" s="61"/>
      <c r="J78" s="63">
        <f t="shared" si="35"/>
        <v>10.54</v>
      </c>
      <c r="L78" s="64">
        <f t="shared" si="36"/>
        <v>10.54</v>
      </c>
      <c r="N78" s="187">
        <f t="shared" si="47"/>
        <v>69</v>
      </c>
      <c r="O78" s="105" t="s">
        <v>37</v>
      </c>
      <c r="P78" s="189" t="s">
        <v>39</v>
      </c>
      <c r="Q78" s="106" t="s">
        <v>39</v>
      </c>
      <c r="R78" s="107" t="s">
        <v>51</v>
      </c>
      <c r="S78" s="108" t="s">
        <v>56</v>
      </c>
      <c r="T78" s="109">
        <f t="shared" si="37"/>
        <v>1258</v>
      </c>
      <c r="U78" s="110">
        <f t="shared" si="38"/>
        <v>43306</v>
      </c>
      <c r="V78" s="111">
        <f t="shared" si="39"/>
        <v>10.54</v>
      </c>
      <c r="W78" s="112">
        <f t="shared" si="40"/>
        <v>10.54</v>
      </c>
      <c r="X78" s="113">
        <f t="shared" si="41"/>
        <v>0</v>
      </c>
      <c r="Y78" s="112">
        <f t="shared" si="42"/>
        <v>0</v>
      </c>
      <c r="Z78" s="114">
        <f t="shared" si="43"/>
        <v>10.54</v>
      </c>
    </row>
    <row r="79" spans="1:26" s="35" customFormat="1" ht="12.75">
      <c r="A79" s="160">
        <f t="shared" si="46"/>
        <v>70</v>
      </c>
      <c r="B79" s="62" t="str">
        <f t="shared" si="46"/>
        <v>SPITAL JUDETEAN BAIA MARE</v>
      </c>
      <c r="C79" s="76"/>
      <c r="D79" s="76">
        <v>373</v>
      </c>
      <c r="E79" s="77">
        <v>43306</v>
      </c>
      <c r="F79" s="67">
        <v>164.04</v>
      </c>
      <c r="G79" s="61"/>
      <c r="H79" s="221"/>
      <c r="I79" s="61"/>
      <c r="J79" s="63">
        <f t="shared" si="35"/>
        <v>164.04</v>
      </c>
      <c r="L79" s="64">
        <f t="shared" si="36"/>
        <v>164.04</v>
      </c>
      <c r="N79" s="187">
        <f t="shared" si="47"/>
        <v>70</v>
      </c>
      <c r="O79" s="105" t="s">
        <v>37</v>
      </c>
      <c r="P79" s="189" t="s">
        <v>39</v>
      </c>
      <c r="Q79" s="106" t="s">
        <v>39</v>
      </c>
      <c r="R79" s="107" t="s">
        <v>51</v>
      </c>
      <c r="S79" s="108" t="s">
        <v>56</v>
      </c>
      <c r="T79" s="109">
        <f t="shared" si="37"/>
        <v>373</v>
      </c>
      <c r="U79" s="110">
        <f t="shared" si="38"/>
        <v>43306</v>
      </c>
      <c r="V79" s="111">
        <f t="shared" si="39"/>
        <v>164.04</v>
      </c>
      <c r="W79" s="112">
        <f t="shared" si="40"/>
        <v>164.04</v>
      </c>
      <c r="X79" s="113">
        <f t="shared" si="41"/>
        <v>0</v>
      </c>
      <c r="Y79" s="112">
        <f t="shared" si="42"/>
        <v>0</v>
      </c>
      <c r="Z79" s="114">
        <f t="shared" si="43"/>
        <v>164.04</v>
      </c>
    </row>
    <row r="80" spans="1:26" s="35" customFormat="1" ht="12.75">
      <c r="A80" s="160">
        <f aca="true" t="shared" si="48" ref="A80:A103">N80</f>
        <v>71</v>
      </c>
      <c r="B80" s="62" t="str">
        <f aca="true" t="shared" si="49" ref="B80:B103">O80</f>
        <v>SPITAL JUDETEAN BAIA MARE</v>
      </c>
      <c r="C80" s="76"/>
      <c r="D80" s="76">
        <v>430</v>
      </c>
      <c r="E80" s="77">
        <v>43307</v>
      </c>
      <c r="F80" s="67">
        <v>362.79</v>
      </c>
      <c r="G80" s="61"/>
      <c r="H80" s="221"/>
      <c r="I80" s="61"/>
      <c r="J80" s="63">
        <f t="shared" si="35"/>
        <v>362.79</v>
      </c>
      <c r="L80" s="64">
        <f aca="true" t="shared" si="50" ref="L80:L103">F80</f>
        <v>362.79</v>
      </c>
      <c r="N80" s="187">
        <f t="shared" si="47"/>
        <v>71</v>
      </c>
      <c r="O80" s="105" t="s">
        <v>37</v>
      </c>
      <c r="P80" s="189" t="s">
        <v>39</v>
      </c>
      <c r="Q80" s="106" t="s">
        <v>39</v>
      </c>
      <c r="R80" s="107" t="s">
        <v>51</v>
      </c>
      <c r="S80" s="108" t="s">
        <v>56</v>
      </c>
      <c r="T80" s="109">
        <f t="shared" si="37"/>
        <v>430</v>
      </c>
      <c r="U80" s="110">
        <f t="shared" si="38"/>
        <v>43307</v>
      </c>
      <c r="V80" s="111">
        <f t="shared" si="39"/>
        <v>362.79</v>
      </c>
      <c r="W80" s="112">
        <f t="shared" si="40"/>
        <v>362.79</v>
      </c>
      <c r="X80" s="113">
        <f t="shared" si="41"/>
        <v>0</v>
      </c>
      <c r="Y80" s="112">
        <f t="shared" si="42"/>
        <v>0</v>
      </c>
      <c r="Z80" s="114">
        <f t="shared" si="43"/>
        <v>362.79</v>
      </c>
    </row>
    <row r="81" spans="1:26" s="35" customFormat="1" ht="12.75">
      <c r="A81" s="160">
        <f t="shared" si="48"/>
        <v>72</v>
      </c>
      <c r="B81" s="62" t="str">
        <f t="shared" si="49"/>
        <v>SPITAL JUDETEAN BAIA MARE</v>
      </c>
      <c r="C81" s="76"/>
      <c r="D81" s="76">
        <v>1611</v>
      </c>
      <c r="E81" s="77">
        <v>43307</v>
      </c>
      <c r="F81" s="67">
        <v>123.87</v>
      </c>
      <c r="G81" s="61"/>
      <c r="H81" s="221"/>
      <c r="I81" s="61"/>
      <c r="J81" s="63">
        <f t="shared" si="35"/>
        <v>123.87</v>
      </c>
      <c r="L81" s="64">
        <f t="shared" si="50"/>
        <v>123.87</v>
      </c>
      <c r="N81" s="187">
        <f t="shared" si="47"/>
        <v>72</v>
      </c>
      <c r="O81" s="105" t="s">
        <v>37</v>
      </c>
      <c r="P81" s="189" t="s">
        <v>39</v>
      </c>
      <c r="Q81" s="106" t="s">
        <v>39</v>
      </c>
      <c r="R81" s="107" t="s">
        <v>51</v>
      </c>
      <c r="S81" s="108" t="s">
        <v>56</v>
      </c>
      <c r="T81" s="109">
        <f t="shared" si="37"/>
        <v>1611</v>
      </c>
      <c r="U81" s="110">
        <f t="shared" si="38"/>
        <v>43307</v>
      </c>
      <c r="V81" s="111">
        <f t="shared" si="39"/>
        <v>123.87</v>
      </c>
      <c r="W81" s="112">
        <f t="shared" si="40"/>
        <v>123.87</v>
      </c>
      <c r="X81" s="113">
        <f t="shared" si="41"/>
        <v>0</v>
      </c>
      <c r="Y81" s="112">
        <f t="shared" si="42"/>
        <v>0</v>
      </c>
      <c r="Z81" s="114">
        <f t="shared" si="43"/>
        <v>123.87</v>
      </c>
    </row>
    <row r="82" spans="1:26" s="35" customFormat="1" ht="12.75">
      <c r="A82" s="160">
        <f t="shared" si="48"/>
        <v>73</v>
      </c>
      <c r="B82" s="62" t="str">
        <f t="shared" si="49"/>
        <v>SPITAL JUDETEAN BAIA MARE</v>
      </c>
      <c r="C82" s="76"/>
      <c r="D82" s="76">
        <v>417</v>
      </c>
      <c r="E82" s="77">
        <v>43309</v>
      </c>
      <c r="F82" s="67">
        <v>11.16</v>
      </c>
      <c r="G82" s="61"/>
      <c r="H82" s="221"/>
      <c r="I82" s="61"/>
      <c r="J82" s="63">
        <f t="shared" si="35"/>
        <v>11.16</v>
      </c>
      <c r="L82" s="64">
        <f t="shared" si="50"/>
        <v>11.16</v>
      </c>
      <c r="N82" s="187">
        <f t="shared" si="47"/>
        <v>73</v>
      </c>
      <c r="O82" s="105" t="s">
        <v>37</v>
      </c>
      <c r="P82" s="189" t="s">
        <v>39</v>
      </c>
      <c r="Q82" s="106" t="s">
        <v>39</v>
      </c>
      <c r="R82" s="107" t="s">
        <v>51</v>
      </c>
      <c r="S82" s="108" t="s">
        <v>56</v>
      </c>
      <c r="T82" s="109">
        <f t="shared" si="37"/>
        <v>417</v>
      </c>
      <c r="U82" s="110">
        <f t="shared" si="38"/>
        <v>43309</v>
      </c>
      <c r="V82" s="111">
        <f t="shared" si="39"/>
        <v>11.16</v>
      </c>
      <c r="W82" s="112">
        <f t="shared" si="40"/>
        <v>11.16</v>
      </c>
      <c r="X82" s="113">
        <f t="shared" si="41"/>
        <v>0</v>
      </c>
      <c r="Y82" s="112">
        <f t="shared" si="42"/>
        <v>0</v>
      </c>
      <c r="Z82" s="114">
        <f t="shared" si="43"/>
        <v>11.16</v>
      </c>
    </row>
    <row r="83" spans="1:26" s="35" customFormat="1" ht="12.75">
      <c r="A83" s="160">
        <f t="shared" si="48"/>
        <v>74</v>
      </c>
      <c r="B83" s="62" t="str">
        <f t="shared" si="49"/>
        <v>SPITAL JUDETEAN BAIA MARE</v>
      </c>
      <c r="C83" s="76"/>
      <c r="D83" s="76">
        <v>32</v>
      </c>
      <c r="E83" s="77">
        <v>43308</v>
      </c>
      <c r="F83" s="67">
        <v>80.71</v>
      </c>
      <c r="G83" s="61"/>
      <c r="H83" s="221"/>
      <c r="I83" s="61"/>
      <c r="J83" s="63">
        <f t="shared" si="35"/>
        <v>80.71</v>
      </c>
      <c r="L83" s="64">
        <f t="shared" si="50"/>
        <v>80.71</v>
      </c>
      <c r="N83" s="187">
        <f t="shared" si="47"/>
        <v>74</v>
      </c>
      <c r="O83" s="105" t="s">
        <v>37</v>
      </c>
      <c r="P83" s="189" t="s">
        <v>39</v>
      </c>
      <c r="Q83" s="106" t="s">
        <v>39</v>
      </c>
      <c r="R83" s="107" t="s">
        <v>51</v>
      </c>
      <c r="S83" s="108" t="s">
        <v>56</v>
      </c>
      <c r="T83" s="109">
        <f t="shared" si="37"/>
        <v>32</v>
      </c>
      <c r="U83" s="110">
        <f t="shared" si="38"/>
        <v>43308</v>
      </c>
      <c r="V83" s="111">
        <f t="shared" si="39"/>
        <v>80.71</v>
      </c>
      <c r="W83" s="112">
        <f t="shared" si="40"/>
        <v>80.71</v>
      </c>
      <c r="X83" s="113">
        <f t="shared" si="41"/>
        <v>0</v>
      </c>
      <c r="Y83" s="112">
        <f t="shared" si="42"/>
        <v>0</v>
      </c>
      <c r="Z83" s="114">
        <f t="shared" si="43"/>
        <v>80.71</v>
      </c>
    </row>
    <row r="84" spans="1:26" s="35" customFormat="1" ht="12.75">
      <c r="A84" s="160">
        <f t="shared" si="48"/>
        <v>75</v>
      </c>
      <c r="B84" s="62" t="str">
        <f t="shared" si="49"/>
        <v>SPITAL JUDETEAN BAIA MARE</v>
      </c>
      <c r="C84" s="76"/>
      <c r="D84" s="76">
        <v>374</v>
      </c>
      <c r="E84" s="77">
        <v>43307</v>
      </c>
      <c r="F84" s="67">
        <v>280.73</v>
      </c>
      <c r="G84" s="61"/>
      <c r="H84" s="221">
        <v>173.03</v>
      </c>
      <c r="I84" s="61"/>
      <c r="J84" s="63">
        <f t="shared" si="35"/>
        <v>107.70000000000002</v>
      </c>
      <c r="L84" s="64">
        <f t="shared" si="50"/>
        <v>280.73</v>
      </c>
      <c r="N84" s="187">
        <f t="shared" si="47"/>
        <v>75</v>
      </c>
      <c r="O84" s="105" t="s">
        <v>37</v>
      </c>
      <c r="P84" s="189" t="s">
        <v>39</v>
      </c>
      <c r="Q84" s="106" t="s">
        <v>39</v>
      </c>
      <c r="R84" s="107" t="s">
        <v>51</v>
      </c>
      <c r="S84" s="108" t="s">
        <v>56</v>
      </c>
      <c r="T84" s="109">
        <f t="shared" si="37"/>
        <v>374</v>
      </c>
      <c r="U84" s="110">
        <f t="shared" si="38"/>
        <v>43307</v>
      </c>
      <c r="V84" s="111">
        <f t="shared" si="39"/>
        <v>280.73</v>
      </c>
      <c r="W84" s="112">
        <f t="shared" si="40"/>
        <v>280.73</v>
      </c>
      <c r="X84" s="113">
        <f t="shared" si="41"/>
        <v>0</v>
      </c>
      <c r="Y84" s="112">
        <f t="shared" si="42"/>
        <v>173.03</v>
      </c>
      <c r="Z84" s="114">
        <f t="shared" si="43"/>
        <v>107.70000000000002</v>
      </c>
    </row>
    <row r="85" spans="1:26" s="35" customFormat="1" ht="12.75">
      <c r="A85" s="160">
        <f t="shared" si="48"/>
        <v>76</v>
      </c>
      <c r="B85" s="62" t="str">
        <f t="shared" si="49"/>
        <v>SPITAL JUDETEAN BAIA MARE</v>
      </c>
      <c r="C85" s="76"/>
      <c r="D85" s="76"/>
      <c r="E85" s="77"/>
      <c r="F85" s="67"/>
      <c r="G85" s="61"/>
      <c r="H85" s="221"/>
      <c r="I85" s="61"/>
      <c r="J85" s="63">
        <f t="shared" si="35"/>
        <v>0</v>
      </c>
      <c r="L85" s="64">
        <f t="shared" si="50"/>
        <v>0</v>
      </c>
      <c r="N85" s="187">
        <f t="shared" si="47"/>
        <v>76</v>
      </c>
      <c r="O85" s="105" t="s">
        <v>37</v>
      </c>
      <c r="P85" s="189" t="s">
        <v>39</v>
      </c>
      <c r="Q85" s="106" t="s">
        <v>39</v>
      </c>
      <c r="R85" s="107" t="s">
        <v>51</v>
      </c>
      <c r="S85" s="108" t="s">
        <v>56</v>
      </c>
      <c r="T85" s="109">
        <f t="shared" si="37"/>
        <v>0</v>
      </c>
      <c r="U85" s="110" t="str">
        <f t="shared" si="38"/>
        <v>0</v>
      </c>
      <c r="V85" s="111">
        <f t="shared" si="39"/>
        <v>0</v>
      </c>
      <c r="W85" s="112">
        <f t="shared" si="40"/>
        <v>0</v>
      </c>
      <c r="X85" s="113">
        <f t="shared" si="41"/>
        <v>0</v>
      </c>
      <c r="Y85" s="112">
        <f t="shared" si="42"/>
        <v>0</v>
      </c>
      <c r="Z85" s="114">
        <f t="shared" si="43"/>
        <v>0</v>
      </c>
    </row>
    <row r="86" spans="1:26" s="35" customFormat="1" ht="12.75">
      <c r="A86" s="160">
        <f t="shared" si="48"/>
        <v>77</v>
      </c>
      <c r="B86" s="62" t="str">
        <f t="shared" si="49"/>
        <v>SPITAL JUDETEAN BAIA MARE</v>
      </c>
      <c r="C86" s="76"/>
      <c r="D86" s="76"/>
      <c r="E86" s="77"/>
      <c r="F86" s="67"/>
      <c r="G86" s="61"/>
      <c r="H86" s="221"/>
      <c r="I86" s="61"/>
      <c r="J86" s="63">
        <f t="shared" si="35"/>
        <v>0</v>
      </c>
      <c r="L86" s="64">
        <f t="shared" si="50"/>
        <v>0</v>
      </c>
      <c r="N86" s="187">
        <f t="shared" si="47"/>
        <v>77</v>
      </c>
      <c r="O86" s="105" t="s">
        <v>37</v>
      </c>
      <c r="P86" s="189" t="s">
        <v>39</v>
      </c>
      <c r="Q86" s="106" t="s">
        <v>39</v>
      </c>
      <c r="R86" s="107" t="s">
        <v>51</v>
      </c>
      <c r="S86" s="108" t="s">
        <v>56</v>
      </c>
      <c r="T86" s="109">
        <f t="shared" si="37"/>
        <v>0</v>
      </c>
      <c r="U86" s="110" t="str">
        <f t="shared" si="38"/>
        <v>0</v>
      </c>
      <c r="V86" s="111">
        <f t="shared" si="39"/>
        <v>0</v>
      </c>
      <c r="W86" s="112">
        <f t="shared" si="40"/>
        <v>0</v>
      </c>
      <c r="X86" s="113">
        <f t="shared" si="41"/>
        <v>0</v>
      </c>
      <c r="Y86" s="112">
        <f t="shared" si="42"/>
        <v>0</v>
      </c>
      <c r="Z86" s="114">
        <f t="shared" si="43"/>
        <v>0</v>
      </c>
    </row>
    <row r="87" spans="1:26" s="35" customFormat="1" ht="12.75">
      <c r="A87" s="160">
        <f t="shared" si="48"/>
        <v>78</v>
      </c>
      <c r="B87" s="62" t="str">
        <f t="shared" si="49"/>
        <v>SPITAL JUDETEAN BAIA MARE</v>
      </c>
      <c r="C87" s="76"/>
      <c r="D87" s="76"/>
      <c r="E87" s="77"/>
      <c r="F87" s="67"/>
      <c r="G87" s="61"/>
      <c r="H87" s="221"/>
      <c r="I87" s="61"/>
      <c r="J87" s="63">
        <f t="shared" si="35"/>
        <v>0</v>
      </c>
      <c r="L87" s="64">
        <f t="shared" si="50"/>
        <v>0</v>
      </c>
      <c r="N87" s="187">
        <f t="shared" si="47"/>
        <v>78</v>
      </c>
      <c r="O87" s="105" t="s">
        <v>37</v>
      </c>
      <c r="P87" s="189" t="s">
        <v>39</v>
      </c>
      <c r="Q87" s="106" t="s">
        <v>39</v>
      </c>
      <c r="R87" s="107" t="s">
        <v>51</v>
      </c>
      <c r="S87" s="108" t="s">
        <v>56</v>
      </c>
      <c r="T87" s="109">
        <f t="shared" si="37"/>
        <v>0</v>
      </c>
      <c r="U87" s="110" t="str">
        <f t="shared" si="38"/>
        <v>0</v>
      </c>
      <c r="V87" s="111">
        <f t="shared" si="39"/>
        <v>0</v>
      </c>
      <c r="W87" s="112">
        <f t="shared" si="40"/>
        <v>0</v>
      </c>
      <c r="X87" s="113">
        <f t="shared" si="41"/>
        <v>0</v>
      </c>
      <c r="Y87" s="112">
        <f t="shared" si="42"/>
        <v>0</v>
      </c>
      <c r="Z87" s="114">
        <f t="shared" si="43"/>
        <v>0</v>
      </c>
    </row>
    <row r="88" spans="1:26" s="36" customFormat="1" ht="13.5" thickBot="1">
      <c r="A88" s="160">
        <f t="shared" si="48"/>
        <v>79</v>
      </c>
      <c r="B88" s="72" t="str">
        <f t="shared" si="49"/>
        <v>TOTAL SPITAL JUDETEAN BAIA MARE</v>
      </c>
      <c r="C88" s="69"/>
      <c r="D88" s="69"/>
      <c r="E88" s="70"/>
      <c r="F88" s="71">
        <f>SUM(F10:F87)</f>
        <v>9463.830000000004</v>
      </c>
      <c r="G88" s="71">
        <f>SUM(G10:G87)</f>
        <v>0</v>
      </c>
      <c r="H88" s="71">
        <f>SUM(H10:H87)</f>
        <v>173.03</v>
      </c>
      <c r="I88" s="71">
        <f>SUM(I10:I87)</f>
        <v>163.95</v>
      </c>
      <c r="J88" s="60">
        <f>SUM(J10:J87)</f>
        <v>9126.850000000004</v>
      </c>
      <c r="L88" s="64">
        <f t="shared" si="50"/>
        <v>9463.830000000004</v>
      </c>
      <c r="N88" s="187">
        <f t="shared" si="47"/>
        <v>79</v>
      </c>
      <c r="O88" s="115" t="s">
        <v>38</v>
      </c>
      <c r="P88" s="190"/>
      <c r="Q88" s="116"/>
      <c r="R88" s="117"/>
      <c r="S88" s="118"/>
      <c r="T88" s="119"/>
      <c r="U88" s="120"/>
      <c r="V88" s="121">
        <f>SUM(V10:V87)</f>
        <v>9463.830000000004</v>
      </c>
      <c r="W88" s="121">
        <f>SUM(W10:W87)</f>
        <v>9299.880000000003</v>
      </c>
      <c r="X88" s="121">
        <f>SUM(X10:X87)</f>
        <v>163.95</v>
      </c>
      <c r="Y88" s="121">
        <f>SUM(Y10:Y87)</f>
        <v>173.03</v>
      </c>
      <c r="Z88" s="122">
        <f>SUM(Z10:Z87)</f>
        <v>9126.850000000004</v>
      </c>
    </row>
    <row r="89" spans="1:26" s="35" customFormat="1" ht="14.25" customHeight="1">
      <c r="A89" s="160">
        <f t="shared" si="48"/>
        <v>80</v>
      </c>
      <c r="B89" s="62" t="str">
        <f t="shared" si="49"/>
        <v>SPITAL MUNICIPAL SIGHET</v>
      </c>
      <c r="C89" s="76"/>
      <c r="D89" s="76"/>
      <c r="E89" s="77"/>
      <c r="F89" s="78"/>
      <c r="G89" s="61"/>
      <c r="H89" s="10"/>
      <c r="I89" s="61"/>
      <c r="J89" s="63">
        <f>F89-G89-H89-I89</f>
        <v>0</v>
      </c>
      <c r="L89" s="64">
        <f t="shared" si="50"/>
        <v>0</v>
      </c>
      <c r="N89" s="187">
        <f t="shared" si="47"/>
        <v>80</v>
      </c>
      <c r="O89" s="95" t="s">
        <v>65</v>
      </c>
      <c r="P89" s="96" t="s">
        <v>66</v>
      </c>
      <c r="Q89" s="96" t="s">
        <v>66</v>
      </c>
      <c r="R89" s="97" t="s">
        <v>62</v>
      </c>
      <c r="S89" s="98" t="s">
        <v>63</v>
      </c>
      <c r="T89" s="99">
        <f>D89</f>
        <v>0</v>
      </c>
      <c r="U89" s="100" t="str">
        <f>IF(E89=0,"0",E89)</f>
        <v>0</v>
      </c>
      <c r="V89" s="101">
        <f>F89</f>
        <v>0</v>
      </c>
      <c r="W89" s="102">
        <f>V89-X89</f>
        <v>0</v>
      </c>
      <c r="X89" s="103">
        <f>I89</f>
        <v>0</v>
      </c>
      <c r="Y89" s="213">
        <f>G89+H89</f>
        <v>0</v>
      </c>
      <c r="Z89" s="104">
        <f>W89-Y89</f>
        <v>0</v>
      </c>
    </row>
    <row r="90" spans="1:26" s="35" customFormat="1" ht="14.25" customHeight="1">
      <c r="A90" s="160">
        <f t="shared" si="48"/>
        <v>81</v>
      </c>
      <c r="B90" s="62" t="str">
        <f t="shared" si="49"/>
        <v>SPITAL MUNICIPAL SIGHET</v>
      </c>
      <c r="C90" s="76"/>
      <c r="D90" s="76"/>
      <c r="E90" s="77"/>
      <c r="F90" s="78"/>
      <c r="G90" s="61"/>
      <c r="H90" s="10"/>
      <c r="I90" s="61"/>
      <c r="J90" s="63">
        <f>F90-G90-H90-I90</f>
        <v>0</v>
      </c>
      <c r="L90" s="64">
        <f t="shared" si="50"/>
        <v>0</v>
      </c>
      <c r="N90" s="187">
        <f t="shared" si="47"/>
        <v>81</v>
      </c>
      <c r="O90" s="200" t="s">
        <v>65</v>
      </c>
      <c r="P90" s="106" t="s">
        <v>66</v>
      </c>
      <c r="Q90" s="106" t="s">
        <v>66</v>
      </c>
      <c r="R90" s="107" t="s">
        <v>62</v>
      </c>
      <c r="S90" s="108" t="s">
        <v>74</v>
      </c>
      <c r="T90" s="109">
        <f>D90</f>
        <v>0</v>
      </c>
      <c r="U90" s="110" t="str">
        <f>IF(E90=0,"0",E90)</f>
        <v>0</v>
      </c>
      <c r="V90" s="111">
        <f>F90</f>
        <v>0</v>
      </c>
      <c r="W90" s="112">
        <f>V90-X90</f>
        <v>0</v>
      </c>
      <c r="X90" s="113">
        <f>I90</f>
        <v>0</v>
      </c>
      <c r="Y90" s="161">
        <f>G90+H90</f>
        <v>0</v>
      </c>
      <c r="Z90" s="114">
        <f>W90-Y90</f>
        <v>0</v>
      </c>
    </row>
    <row r="91" spans="1:26" s="35" customFormat="1" ht="14.25" customHeight="1">
      <c r="A91" s="160">
        <f t="shared" si="48"/>
        <v>82</v>
      </c>
      <c r="B91" s="62" t="str">
        <f t="shared" si="49"/>
        <v>SPITAL MUNICIPAL SIGHET</v>
      </c>
      <c r="C91" s="76"/>
      <c r="D91" s="76"/>
      <c r="E91" s="77"/>
      <c r="F91" s="78"/>
      <c r="G91" s="61"/>
      <c r="H91" s="10"/>
      <c r="I91" s="61"/>
      <c r="J91" s="63">
        <f>F91-G91-H91-I91</f>
        <v>0</v>
      </c>
      <c r="L91" s="64">
        <f t="shared" si="50"/>
        <v>0</v>
      </c>
      <c r="N91" s="187">
        <f t="shared" si="47"/>
        <v>82</v>
      </c>
      <c r="O91" s="105" t="s">
        <v>65</v>
      </c>
      <c r="P91" s="106" t="s">
        <v>66</v>
      </c>
      <c r="Q91" s="106" t="s">
        <v>66</v>
      </c>
      <c r="R91" s="107" t="s">
        <v>62</v>
      </c>
      <c r="S91" s="108" t="s">
        <v>63</v>
      </c>
      <c r="T91" s="109">
        <f>D91</f>
        <v>0</v>
      </c>
      <c r="U91" s="110" t="str">
        <f>IF(E91=0,"0",E91)</f>
        <v>0</v>
      </c>
      <c r="V91" s="111">
        <f>F91</f>
        <v>0</v>
      </c>
      <c r="W91" s="112">
        <f>V91-X91</f>
        <v>0</v>
      </c>
      <c r="X91" s="113">
        <f>I91</f>
        <v>0</v>
      </c>
      <c r="Y91" s="161">
        <f>G91+H91</f>
        <v>0</v>
      </c>
      <c r="Z91" s="114">
        <f>W91-Y91</f>
        <v>0</v>
      </c>
    </row>
    <row r="92" spans="1:26" s="36" customFormat="1" ht="13.5" thickBot="1">
      <c r="A92" s="160">
        <f t="shared" si="48"/>
        <v>83</v>
      </c>
      <c r="B92" s="164" t="str">
        <f t="shared" si="49"/>
        <v>TOTAL SPITAL SIGHET</v>
      </c>
      <c r="C92" s="165"/>
      <c r="D92" s="165"/>
      <c r="E92" s="166"/>
      <c r="F92" s="167">
        <f>SUM(F89:F91)</f>
        <v>0</v>
      </c>
      <c r="G92" s="167">
        <f>SUM(G89:G91)</f>
        <v>0</v>
      </c>
      <c r="H92" s="167">
        <f>SUM(H89:H91)</f>
        <v>0</v>
      </c>
      <c r="I92" s="167">
        <f>SUM(I89:I91)</f>
        <v>0</v>
      </c>
      <c r="J92" s="168">
        <f>SUM(J89:J91)</f>
        <v>0</v>
      </c>
      <c r="L92" s="64">
        <f t="shared" si="50"/>
        <v>0</v>
      </c>
      <c r="N92" s="187">
        <f t="shared" si="47"/>
        <v>83</v>
      </c>
      <c r="O92" s="214" t="s">
        <v>64</v>
      </c>
      <c r="P92" s="169"/>
      <c r="Q92" s="169"/>
      <c r="R92" s="181"/>
      <c r="S92" s="170"/>
      <c r="T92" s="171"/>
      <c r="U92" s="172"/>
      <c r="V92" s="173">
        <f>SUM(V89:V91)</f>
        <v>0</v>
      </c>
      <c r="W92" s="173">
        <f>SUM(W89:W91)</f>
        <v>0</v>
      </c>
      <c r="X92" s="173">
        <f>SUM(X89:X91)</f>
        <v>0</v>
      </c>
      <c r="Y92" s="174">
        <f>SUM(Y89:Y91)</f>
        <v>0</v>
      </c>
      <c r="Z92" s="175">
        <f>SUM(Z89:Z91)</f>
        <v>0</v>
      </c>
    </row>
    <row r="93" spans="1:26" s="35" customFormat="1" ht="14.25" customHeight="1">
      <c r="A93" s="160">
        <f t="shared" si="48"/>
        <v>84</v>
      </c>
      <c r="B93" s="62" t="str">
        <f t="shared" si="49"/>
        <v>SPITAL PNEUMOFTIZIOLOGIE BAIA MARE</v>
      </c>
      <c r="C93" s="76" t="s">
        <v>80</v>
      </c>
      <c r="D93" s="76">
        <v>19</v>
      </c>
      <c r="E93" s="77">
        <v>43257</v>
      </c>
      <c r="F93" s="78">
        <v>368.17</v>
      </c>
      <c r="G93" s="61"/>
      <c r="H93" s="10"/>
      <c r="I93" s="61"/>
      <c r="J93" s="63">
        <f>F93-G93-H93-I93</f>
        <v>368.17</v>
      </c>
      <c r="L93" s="64">
        <f t="shared" si="50"/>
        <v>368.17</v>
      </c>
      <c r="N93" s="187">
        <f t="shared" si="47"/>
        <v>84</v>
      </c>
      <c r="O93" s="95" t="s">
        <v>57</v>
      </c>
      <c r="P93" s="96" t="s">
        <v>39</v>
      </c>
      <c r="Q93" s="211" t="s">
        <v>39</v>
      </c>
      <c r="R93" s="97" t="s">
        <v>58</v>
      </c>
      <c r="S93" s="212" t="s">
        <v>60</v>
      </c>
      <c r="T93" s="99">
        <f>D93</f>
        <v>19</v>
      </c>
      <c r="U93" s="100">
        <f>IF(E93=0,"0",E93)</f>
        <v>43257</v>
      </c>
      <c r="V93" s="101">
        <f>F93</f>
        <v>368.17</v>
      </c>
      <c r="W93" s="102">
        <f>V93-X93</f>
        <v>368.17</v>
      </c>
      <c r="X93" s="103">
        <f>I93</f>
        <v>0</v>
      </c>
      <c r="Y93" s="213">
        <f>G93+H93</f>
        <v>0</v>
      </c>
      <c r="Z93" s="104">
        <f>W93-Y93</f>
        <v>368.17</v>
      </c>
    </row>
    <row r="94" spans="1:26" s="35" customFormat="1" ht="14.25" customHeight="1">
      <c r="A94" s="160">
        <f t="shared" si="48"/>
        <v>85</v>
      </c>
      <c r="B94" s="62" t="str">
        <f t="shared" si="49"/>
        <v>SPITAL PNEUMOFTIZIOLOGIE BAIA MARE</v>
      </c>
      <c r="C94" s="76"/>
      <c r="D94" s="76">
        <v>241</v>
      </c>
      <c r="E94" s="77">
        <v>43271</v>
      </c>
      <c r="F94" s="78">
        <v>371.57</v>
      </c>
      <c r="G94" s="61"/>
      <c r="H94" s="10"/>
      <c r="I94" s="61"/>
      <c r="J94" s="63">
        <f>F94-G94-H94-I94</f>
        <v>371.57</v>
      </c>
      <c r="L94" s="64">
        <f t="shared" si="50"/>
        <v>371.57</v>
      </c>
      <c r="N94" s="187">
        <f t="shared" si="47"/>
        <v>85</v>
      </c>
      <c r="O94" s="105" t="s">
        <v>57</v>
      </c>
      <c r="P94" s="106" t="s">
        <v>39</v>
      </c>
      <c r="Q94" s="162" t="s">
        <v>39</v>
      </c>
      <c r="R94" s="107" t="s">
        <v>58</v>
      </c>
      <c r="S94" s="163" t="s">
        <v>60</v>
      </c>
      <c r="T94" s="109">
        <f>D94</f>
        <v>241</v>
      </c>
      <c r="U94" s="110">
        <f>IF(E94=0,"0",E94)</f>
        <v>43271</v>
      </c>
      <c r="V94" s="111">
        <f>F94</f>
        <v>371.57</v>
      </c>
      <c r="W94" s="112">
        <f>V94-X94</f>
        <v>371.57</v>
      </c>
      <c r="X94" s="113">
        <f>I94</f>
        <v>0</v>
      </c>
      <c r="Y94" s="161">
        <f>G94+H94</f>
        <v>0</v>
      </c>
      <c r="Z94" s="114">
        <f>W94-Y94</f>
        <v>371.57</v>
      </c>
    </row>
    <row r="95" spans="1:26" s="35" customFormat="1" ht="14.25" customHeight="1">
      <c r="A95" s="160">
        <f t="shared" si="48"/>
        <v>86</v>
      </c>
      <c r="B95" s="62" t="str">
        <f t="shared" si="49"/>
        <v>SPITAL PNEUMOFTIZIOLOGIE BAIA MARE</v>
      </c>
      <c r="C95" s="76"/>
      <c r="D95" s="76">
        <v>17</v>
      </c>
      <c r="E95" s="77">
        <v>43258</v>
      </c>
      <c r="F95" s="78">
        <v>45.41</v>
      </c>
      <c r="G95" s="61"/>
      <c r="H95" s="10"/>
      <c r="I95" s="61"/>
      <c r="J95" s="63">
        <f>F95-G95-H95-I95</f>
        <v>45.41</v>
      </c>
      <c r="L95" s="64">
        <f t="shared" si="50"/>
        <v>45.41</v>
      </c>
      <c r="N95" s="187">
        <f t="shared" si="47"/>
        <v>86</v>
      </c>
      <c r="O95" s="105" t="s">
        <v>57</v>
      </c>
      <c r="P95" s="106" t="s">
        <v>39</v>
      </c>
      <c r="Q95" s="162" t="s">
        <v>39</v>
      </c>
      <c r="R95" s="107" t="s">
        <v>58</v>
      </c>
      <c r="S95" s="163" t="s">
        <v>81</v>
      </c>
      <c r="T95" s="109">
        <f>D95</f>
        <v>17</v>
      </c>
      <c r="U95" s="110">
        <f>IF(E95=0,"0",E95)</f>
        <v>43258</v>
      </c>
      <c r="V95" s="111">
        <f>F95</f>
        <v>45.41</v>
      </c>
      <c r="W95" s="112">
        <f>V95-X95</f>
        <v>45.41</v>
      </c>
      <c r="X95" s="113">
        <f>I95</f>
        <v>0</v>
      </c>
      <c r="Y95" s="161">
        <f>G95+H95</f>
        <v>0</v>
      </c>
      <c r="Z95" s="114">
        <f>W95-Y95</f>
        <v>45.41</v>
      </c>
    </row>
    <row r="96" spans="1:26" s="35" customFormat="1" ht="14.25" customHeight="1">
      <c r="A96" s="160">
        <f t="shared" si="48"/>
        <v>87</v>
      </c>
      <c r="B96" s="62" t="str">
        <f t="shared" si="49"/>
        <v>SPITAL PNEUMOFTIZIOLOGIE BAIA MARE</v>
      </c>
      <c r="C96" s="76"/>
      <c r="D96" s="76">
        <v>313</v>
      </c>
      <c r="E96" s="77">
        <v>43269</v>
      </c>
      <c r="F96" s="78">
        <v>88</v>
      </c>
      <c r="G96" s="61"/>
      <c r="H96" s="10"/>
      <c r="I96" s="61"/>
      <c r="J96" s="63">
        <f>F96-G96-H96-I96</f>
        <v>88</v>
      </c>
      <c r="L96" s="64">
        <f t="shared" si="50"/>
        <v>88</v>
      </c>
      <c r="N96" s="187">
        <f t="shared" si="47"/>
        <v>87</v>
      </c>
      <c r="O96" s="105" t="s">
        <v>57</v>
      </c>
      <c r="P96" s="106" t="s">
        <v>39</v>
      </c>
      <c r="Q96" s="162" t="s">
        <v>39</v>
      </c>
      <c r="R96" s="107" t="s">
        <v>58</v>
      </c>
      <c r="S96" s="163" t="s">
        <v>82</v>
      </c>
      <c r="T96" s="109">
        <f>D96</f>
        <v>313</v>
      </c>
      <c r="U96" s="110">
        <f>IF(E96=0,"0",E96)</f>
        <v>43269</v>
      </c>
      <c r="V96" s="111">
        <f>F96</f>
        <v>88</v>
      </c>
      <c r="W96" s="112">
        <f>V96-X96</f>
        <v>88</v>
      </c>
      <c r="X96" s="113">
        <f>I96</f>
        <v>0</v>
      </c>
      <c r="Y96" s="161">
        <f>G96+H96</f>
        <v>0</v>
      </c>
      <c r="Z96" s="114">
        <f>W96-Y96</f>
        <v>88</v>
      </c>
    </row>
    <row r="97" spans="1:26" s="35" customFormat="1" ht="14.25" customHeight="1">
      <c r="A97" s="160">
        <f t="shared" si="48"/>
        <v>88</v>
      </c>
      <c r="B97" s="62" t="str">
        <f t="shared" si="49"/>
        <v>SPITAL PNEUMOFTIZIOLOGIE BAIA MARE</v>
      </c>
      <c r="C97" s="76"/>
      <c r="D97" s="76"/>
      <c r="E97" s="77"/>
      <c r="F97" s="78"/>
      <c r="G97" s="61"/>
      <c r="H97" s="10"/>
      <c r="I97" s="61"/>
      <c r="J97" s="63">
        <f>F97-G97-H97-I97</f>
        <v>0</v>
      </c>
      <c r="L97" s="64">
        <f t="shared" si="50"/>
        <v>0</v>
      </c>
      <c r="N97" s="187">
        <f t="shared" si="47"/>
        <v>88</v>
      </c>
      <c r="O97" s="105" t="s">
        <v>57</v>
      </c>
      <c r="P97" s="106" t="s">
        <v>39</v>
      </c>
      <c r="Q97" s="162" t="s">
        <v>39</v>
      </c>
      <c r="R97" s="107" t="s">
        <v>58</v>
      </c>
      <c r="S97" s="163" t="s">
        <v>60</v>
      </c>
      <c r="T97" s="109">
        <f>D97</f>
        <v>0</v>
      </c>
      <c r="U97" s="110" t="str">
        <f>IF(E97=0,"0",E97)</f>
        <v>0</v>
      </c>
      <c r="V97" s="111">
        <f>F97</f>
        <v>0</v>
      </c>
      <c r="W97" s="112">
        <f>V97-X97</f>
        <v>0</v>
      </c>
      <c r="X97" s="113">
        <f>I97</f>
        <v>0</v>
      </c>
      <c r="Y97" s="161">
        <f>G97+H97</f>
        <v>0</v>
      </c>
      <c r="Z97" s="114">
        <f>W97-Y97</f>
        <v>0</v>
      </c>
    </row>
    <row r="98" spans="1:26" s="36" customFormat="1" ht="13.5" thickBot="1">
      <c r="A98" s="160">
        <f t="shared" si="48"/>
        <v>89</v>
      </c>
      <c r="B98" s="164" t="str">
        <f t="shared" si="49"/>
        <v>TOTAL SPITAL PNEUMOFTIZIOLOGIE</v>
      </c>
      <c r="C98" s="165"/>
      <c r="D98" s="165"/>
      <c r="E98" s="166"/>
      <c r="F98" s="167">
        <f>SUM(F93:F97)</f>
        <v>873.15</v>
      </c>
      <c r="G98" s="167">
        <f>SUM(G93:G97)</f>
        <v>0</v>
      </c>
      <c r="H98" s="167">
        <f>SUM(H93:H97)</f>
        <v>0</v>
      </c>
      <c r="I98" s="167">
        <f>SUM(I93:I97)</f>
        <v>0</v>
      </c>
      <c r="J98" s="168">
        <f>SUM(J93:J97)</f>
        <v>873.15</v>
      </c>
      <c r="L98" s="64">
        <f t="shared" si="50"/>
        <v>873.15</v>
      </c>
      <c r="N98" s="187">
        <f t="shared" si="47"/>
        <v>89</v>
      </c>
      <c r="O98" s="214" t="s">
        <v>59</v>
      </c>
      <c r="P98" s="169"/>
      <c r="Q98" s="169"/>
      <c r="R98" s="180"/>
      <c r="S98" s="170"/>
      <c r="T98" s="171"/>
      <c r="U98" s="172"/>
      <c r="V98" s="173">
        <f>SUM(V93:V97)</f>
        <v>873.15</v>
      </c>
      <c r="W98" s="173">
        <f>SUM(W93:W97)</f>
        <v>873.15</v>
      </c>
      <c r="X98" s="173">
        <f>SUM(X93:X97)</f>
        <v>0</v>
      </c>
      <c r="Y98" s="174">
        <f>SUM(Y93:Y97)</f>
        <v>0</v>
      </c>
      <c r="Z98" s="175">
        <f>SUM(Z93:Z97)</f>
        <v>873.15</v>
      </c>
    </row>
    <row r="99" spans="1:26" s="36" customFormat="1" ht="12.75">
      <c r="A99" s="160">
        <f t="shared" si="48"/>
        <v>90</v>
      </c>
      <c r="B99" s="62" t="str">
        <f>O99</f>
        <v>SERV.JUD.PUB. DE AMBULANTA MM</v>
      </c>
      <c r="C99" s="76"/>
      <c r="D99" s="76"/>
      <c r="E99" s="77"/>
      <c r="F99" s="78"/>
      <c r="G99" s="61"/>
      <c r="H99" s="10"/>
      <c r="I99" s="61"/>
      <c r="J99" s="63">
        <f>F99-G99-H99-I99</f>
        <v>0</v>
      </c>
      <c r="L99" s="64">
        <f t="shared" si="50"/>
        <v>0</v>
      </c>
      <c r="N99" s="187">
        <f t="shared" si="47"/>
        <v>90</v>
      </c>
      <c r="O99" s="200" t="s">
        <v>69</v>
      </c>
      <c r="P99" s="201" t="s">
        <v>39</v>
      </c>
      <c r="Q99" s="201" t="s">
        <v>39</v>
      </c>
      <c r="R99" s="202" t="s">
        <v>68</v>
      </c>
      <c r="S99" s="203" t="s">
        <v>71</v>
      </c>
      <c r="T99" s="204">
        <f>D99</f>
        <v>0</v>
      </c>
      <c r="U99" s="205" t="str">
        <f>IF(E99=0,"0",E99)</f>
        <v>0</v>
      </c>
      <c r="V99" s="206">
        <f>F99</f>
        <v>0</v>
      </c>
      <c r="W99" s="207">
        <f>V99-X99</f>
        <v>0</v>
      </c>
      <c r="X99" s="208">
        <f>I99</f>
        <v>0</v>
      </c>
      <c r="Y99" s="209">
        <f>G99+H99</f>
        <v>0</v>
      </c>
      <c r="Z99" s="210">
        <f>W99-Y99</f>
        <v>0</v>
      </c>
    </row>
    <row r="100" spans="1:26" s="36" customFormat="1" ht="12.75">
      <c r="A100" s="160">
        <f t="shared" si="48"/>
        <v>91</v>
      </c>
      <c r="B100" s="62" t="str">
        <f>O100</f>
        <v>SERV.JUD.PUB. DE AMBULANTA MM</v>
      </c>
      <c r="C100" s="76"/>
      <c r="D100" s="76"/>
      <c r="E100" s="77"/>
      <c r="F100" s="78"/>
      <c r="G100" s="61"/>
      <c r="H100" s="10"/>
      <c r="I100" s="61"/>
      <c r="J100" s="63">
        <f>F100-G100-H100-I100</f>
        <v>0</v>
      </c>
      <c r="L100" s="64">
        <f t="shared" si="50"/>
        <v>0</v>
      </c>
      <c r="N100" s="187">
        <f t="shared" si="47"/>
        <v>91</v>
      </c>
      <c r="O100" s="200" t="s">
        <v>69</v>
      </c>
      <c r="P100" s="201" t="s">
        <v>39</v>
      </c>
      <c r="Q100" s="201" t="s">
        <v>39</v>
      </c>
      <c r="R100" s="202" t="s">
        <v>75</v>
      </c>
      <c r="S100" s="203" t="s">
        <v>76</v>
      </c>
      <c r="T100" s="204">
        <f>D100</f>
        <v>0</v>
      </c>
      <c r="U100" s="205" t="str">
        <f>IF(E100=0,"0",E100)</f>
        <v>0</v>
      </c>
      <c r="V100" s="206">
        <f>F100</f>
        <v>0</v>
      </c>
      <c r="W100" s="207">
        <f>V100-X100</f>
        <v>0</v>
      </c>
      <c r="X100" s="208">
        <f>I100</f>
        <v>0</v>
      </c>
      <c r="Y100" s="209">
        <f>G100+H100</f>
        <v>0</v>
      </c>
      <c r="Z100" s="210">
        <f>W100-Y100</f>
        <v>0</v>
      </c>
    </row>
    <row r="101" spans="1:26" s="36" customFormat="1" ht="12.75">
      <c r="A101" s="160">
        <f t="shared" si="48"/>
        <v>92</v>
      </c>
      <c r="B101" s="62" t="str">
        <f>O101</f>
        <v>SERV.JUD.PUB. DE AMBULANTA MM</v>
      </c>
      <c r="C101" s="76"/>
      <c r="D101" s="76"/>
      <c r="E101" s="77"/>
      <c r="F101" s="78"/>
      <c r="G101" s="61"/>
      <c r="H101" s="10"/>
      <c r="I101" s="61"/>
      <c r="J101" s="63">
        <f>F101-G101-H101-I101</f>
        <v>0</v>
      </c>
      <c r="L101" s="64">
        <f t="shared" si="50"/>
        <v>0</v>
      </c>
      <c r="N101" s="187">
        <f t="shared" si="47"/>
        <v>92</v>
      </c>
      <c r="O101" s="105" t="s">
        <v>69</v>
      </c>
      <c r="P101" s="106" t="s">
        <v>39</v>
      </c>
      <c r="Q101" s="106" t="s">
        <v>39</v>
      </c>
      <c r="R101" s="197" t="s">
        <v>68</v>
      </c>
      <c r="S101" s="108" t="s">
        <v>71</v>
      </c>
      <c r="T101" s="109">
        <f>D101</f>
        <v>0</v>
      </c>
      <c r="U101" s="110" t="str">
        <f>IF(E101=0,"0",E101)</f>
        <v>0</v>
      </c>
      <c r="V101" s="111">
        <f>F101</f>
        <v>0</v>
      </c>
      <c r="W101" s="112">
        <f>V101-X101</f>
        <v>0</v>
      </c>
      <c r="X101" s="113">
        <f>I101</f>
        <v>0</v>
      </c>
      <c r="Y101" s="161">
        <f>G101+H101</f>
        <v>0</v>
      </c>
      <c r="Z101" s="114">
        <f>W101-Y101</f>
        <v>0</v>
      </c>
    </row>
    <row r="102" spans="1:26" s="36" customFormat="1" ht="13.5" thickBot="1">
      <c r="A102" s="160">
        <f t="shared" si="48"/>
        <v>93</v>
      </c>
      <c r="B102" s="164" t="str">
        <f>O102</f>
        <v>TOTAL SERV.JUD.PUB. DE AMBULANTA MM</v>
      </c>
      <c r="C102" s="165"/>
      <c r="D102" s="165"/>
      <c r="E102" s="166"/>
      <c r="F102" s="167">
        <f>SUM(F99:F101)</f>
        <v>0</v>
      </c>
      <c r="G102" s="167">
        <f>SUM(G99:G101)</f>
        <v>0</v>
      </c>
      <c r="H102" s="167">
        <f>SUM(H99:H101)</f>
        <v>0</v>
      </c>
      <c r="I102" s="167">
        <f>SUM(I99:I101)</f>
        <v>0</v>
      </c>
      <c r="J102" s="168">
        <f>SUM(J99:J101)</f>
        <v>0</v>
      </c>
      <c r="L102" s="64">
        <f t="shared" si="50"/>
        <v>0</v>
      </c>
      <c r="N102" s="187">
        <f t="shared" si="47"/>
        <v>93</v>
      </c>
      <c r="O102" s="115" t="s">
        <v>70</v>
      </c>
      <c r="P102" s="116"/>
      <c r="Q102" s="116"/>
      <c r="R102" s="198"/>
      <c r="S102" s="199"/>
      <c r="T102" s="171"/>
      <c r="U102" s="172"/>
      <c r="V102" s="173">
        <f>SUM(V99:V101)</f>
        <v>0</v>
      </c>
      <c r="W102" s="173">
        <f>SUM(W99:W101)</f>
        <v>0</v>
      </c>
      <c r="X102" s="173">
        <f>SUM(X99:X101)</f>
        <v>0</v>
      </c>
      <c r="Y102" s="174">
        <f>SUM(Y99:Y101)</f>
        <v>0</v>
      </c>
      <c r="Z102" s="175">
        <f>SUM(Z99:Z101)</f>
        <v>0</v>
      </c>
    </row>
    <row r="103" spans="1:26" s="37" customFormat="1" ht="13.5" thickBot="1">
      <c r="A103" s="160">
        <f t="shared" si="48"/>
        <v>94</v>
      </c>
      <c r="B103" s="176" t="str">
        <f t="shared" si="49"/>
        <v>TOTAL</v>
      </c>
      <c r="C103" s="177"/>
      <c r="D103" s="177"/>
      <c r="E103" s="178"/>
      <c r="F103" s="179">
        <f>SUM(F10:F102)/2</f>
        <v>10336.980000000003</v>
      </c>
      <c r="G103" s="179">
        <f>SUM(G10:G102)/2</f>
        <v>0</v>
      </c>
      <c r="H103" s="179">
        <f>SUM(H10:H102)/2</f>
        <v>173.03</v>
      </c>
      <c r="I103" s="179">
        <f>SUM(I10:I102)/2</f>
        <v>163.95</v>
      </c>
      <c r="J103" s="179">
        <f>SUM(J10:J102)/2</f>
        <v>10000.000000000004</v>
      </c>
      <c r="L103" s="64">
        <f t="shared" si="50"/>
        <v>10336.980000000003</v>
      </c>
      <c r="N103" s="187">
        <f t="shared" si="47"/>
        <v>94</v>
      </c>
      <c r="O103" s="191" t="s">
        <v>55</v>
      </c>
      <c r="P103" s="192"/>
      <c r="Q103" s="192"/>
      <c r="R103" s="193"/>
      <c r="S103" s="193"/>
      <c r="T103" s="194"/>
      <c r="U103" s="195"/>
      <c r="V103" s="196">
        <f>SUM(V10:V102)/2</f>
        <v>10336.980000000003</v>
      </c>
      <c r="W103" s="196">
        <f>SUM(W10:W102)/2</f>
        <v>10173.030000000002</v>
      </c>
      <c r="X103" s="196">
        <f>SUM(X10:X102)/2</f>
        <v>163.95</v>
      </c>
      <c r="Y103" s="196">
        <f>SUM(Y10:Y102)/2</f>
        <v>173.03</v>
      </c>
      <c r="Z103" s="196">
        <f>SUM(Z10:Z102)/2</f>
        <v>10000.000000000004</v>
      </c>
    </row>
    <row r="104" spans="1:26" s="37" customFormat="1" ht="12.75">
      <c r="A104" s="38"/>
      <c r="B104" s="39"/>
      <c r="C104" s="40"/>
      <c r="D104" s="40"/>
      <c r="E104" s="40"/>
      <c r="F104" s="41"/>
      <c r="G104" s="41"/>
      <c r="H104" s="41"/>
      <c r="I104" s="41"/>
      <c r="J104" s="41"/>
      <c r="L104" s="59"/>
      <c r="N104" s="123"/>
      <c r="O104" s="124"/>
      <c r="P104" s="125"/>
      <c r="Q104" s="125"/>
      <c r="R104" s="126"/>
      <c r="S104" s="126"/>
      <c r="T104" s="127"/>
      <c r="U104" s="127"/>
      <c r="V104" s="128"/>
      <c r="W104" s="128"/>
      <c r="X104" s="128"/>
      <c r="Y104" s="128"/>
      <c r="Z104" s="128"/>
    </row>
    <row r="105" spans="1:26" s="7" customFormat="1" ht="12" hidden="1">
      <c r="A105" s="9"/>
      <c r="B105" s="73" t="s">
        <v>18</v>
      </c>
      <c r="C105" s="261" t="s">
        <v>45</v>
      </c>
      <c r="D105" s="261"/>
      <c r="F105" s="74" t="s">
        <v>29</v>
      </c>
      <c r="I105" s="80" t="s">
        <v>72</v>
      </c>
      <c r="J105" s="6"/>
      <c r="L105" s="43"/>
      <c r="N105" s="13"/>
      <c r="O105" s="90" t="s">
        <v>7</v>
      </c>
      <c r="P105" s="90"/>
      <c r="Q105" s="90"/>
      <c r="R105" s="90"/>
      <c r="S105" s="90"/>
      <c r="T105" s="90"/>
      <c r="U105" s="129"/>
      <c r="V105" s="90"/>
      <c r="W105" s="16"/>
      <c r="X105" s="13"/>
      <c r="Y105" s="13"/>
      <c r="Z105" s="13"/>
    </row>
    <row r="106" spans="1:26" s="7" customFormat="1" ht="12.75" hidden="1">
      <c r="A106" s="8"/>
      <c r="B106" s="75" t="s">
        <v>30</v>
      </c>
      <c r="C106" s="262" t="s">
        <v>46</v>
      </c>
      <c r="D106" s="262"/>
      <c r="F106" s="73" t="s">
        <v>47</v>
      </c>
      <c r="I106" s="80" t="s">
        <v>48</v>
      </c>
      <c r="J106" s="6"/>
      <c r="L106" s="5"/>
      <c r="N106" s="13"/>
      <c r="O106" s="13"/>
      <c r="P106" s="13"/>
      <c r="Q106" s="13"/>
      <c r="R106" s="13"/>
      <c r="S106" s="13"/>
      <c r="T106" s="86"/>
      <c r="U106" s="87"/>
      <c r="V106" s="16"/>
      <c r="W106" s="16"/>
      <c r="X106" s="13"/>
      <c r="Y106" s="13"/>
      <c r="Z106" s="13"/>
    </row>
    <row r="107" spans="1:26" ht="13.5" hidden="1">
      <c r="A107" s="8"/>
      <c r="C107" s="262" t="s">
        <v>43</v>
      </c>
      <c r="D107" s="262"/>
      <c r="F107" s="143" t="s">
        <v>53</v>
      </c>
      <c r="I107" s="81"/>
      <c r="K107" s="34"/>
      <c r="L107" s="1"/>
      <c r="N107" s="13"/>
      <c r="O107" s="263" t="s">
        <v>8</v>
      </c>
      <c r="P107" s="264"/>
      <c r="Q107" s="265" t="s">
        <v>9</v>
      </c>
      <c r="R107" s="266"/>
      <c r="S107" s="267" t="s">
        <v>21</v>
      </c>
      <c r="T107" s="268"/>
      <c r="U107" s="268"/>
      <c r="V107" s="269"/>
      <c r="W107" s="268" t="s">
        <v>19</v>
      </c>
      <c r="X107" s="268"/>
      <c r="Y107" s="268"/>
      <c r="Z107" s="269"/>
    </row>
    <row r="108" spans="1:26" ht="12.75" hidden="1">
      <c r="A108" s="2"/>
      <c r="B108" s="11"/>
      <c r="C108" s="13"/>
      <c r="D108" s="13"/>
      <c r="E108" s="15"/>
      <c r="I108" s="16"/>
      <c r="K108" s="34"/>
      <c r="N108" s="13"/>
      <c r="O108" s="272" t="s">
        <v>22</v>
      </c>
      <c r="P108" s="273"/>
      <c r="Q108" s="274" t="s">
        <v>35</v>
      </c>
      <c r="R108" s="275"/>
      <c r="S108" s="276"/>
      <c r="T108" s="277"/>
      <c r="U108" s="277"/>
      <c r="V108" s="278"/>
      <c r="W108" s="275" t="s">
        <v>20</v>
      </c>
      <c r="X108" s="275"/>
      <c r="Y108" s="275"/>
      <c r="Z108" s="279"/>
    </row>
    <row r="109" spans="1:26" ht="12.75" hidden="1">
      <c r="A109" s="2"/>
      <c r="B109" s="13"/>
      <c r="C109" s="13"/>
      <c r="D109" s="13"/>
      <c r="E109" s="16"/>
      <c r="I109" s="82"/>
      <c r="N109" s="13"/>
      <c r="O109" s="130"/>
      <c r="P109" s="131"/>
      <c r="Q109" s="130"/>
      <c r="R109" s="131"/>
      <c r="S109" s="130"/>
      <c r="T109" s="131"/>
      <c r="U109" s="132"/>
      <c r="V109" s="133"/>
      <c r="W109" s="131"/>
      <c r="X109" s="131"/>
      <c r="Y109" s="134"/>
      <c r="Z109" s="135"/>
    </row>
    <row r="110" spans="1:26" ht="12.75" hidden="1">
      <c r="A110" s="2"/>
      <c r="B110" s="13"/>
      <c r="C110" s="13"/>
      <c r="D110" s="13"/>
      <c r="E110" s="16"/>
      <c r="I110" s="83"/>
      <c r="K110" s="47"/>
      <c r="N110" s="13"/>
      <c r="O110" s="136"/>
      <c r="P110" s="137"/>
      <c r="Q110" s="136"/>
      <c r="R110" s="137"/>
      <c r="S110" s="136"/>
      <c r="T110" s="137"/>
      <c r="U110" s="138"/>
      <c r="V110" s="139"/>
      <c r="W110" s="137"/>
      <c r="X110" s="137"/>
      <c r="Y110" s="140"/>
      <c r="Z110" s="141"/>
    </row>
    <row r="111" spans="1:26" ht="12.75" hidden="1">
      <c r="A111" s="2"/>
      <c r="B111" s="13"/>
      <c r="C111" s="13"/>
      <c r="D111" s="13"/>
      <c r="E111" s="48"/>
      <c r="F111" s="15"/>
      <c r="I111" s="83"/>
      <c r="N111" s="13"/>
      <c r="O111" s="13"/>
      <c r="P111" s="13"/>
      <c r="Q111" s="13"/>
      <c r="R111" s="13"/>
      <c r="S111" s="13"/>
      <c r="T111" s="86"/>
      <c r="U111" s="87"/>
      <c r="V111" s="16"/>
      <c r="W111" s="16"/>
      <c r="X111" s="13"/>
      <c r="Y111" s="13"/>
      <c r="Z111" s="13"/>
    </row>
    <row r="112" spans="1:26" ht="12.75" hidden="1">
      <c r="A112" s="2"/>
      <c r="B112" s="12"/>
      <c r="C112" s="17"/>
      <c r="D112" s="17"/>
      <c r="E112" s="50"/>
      <c r="F112" s="15"/>
      <c r="I112" s="83"/>
      <c r="N112" s="90"/>
      <c r="O112" s="147" t="s">
        <v>10</v>
      </c>
      <c r="P112" s="148"/>
      <c r="Q112" s="145"/>
      <c r="R112" s="147" t="s">
        <v>11</v>
      </c>
      <c r="S112" s="145"/>
      <c r="T112" s="148"/>
      <c r="U112" s="147" t="s">
        <v>12</v>
      </c>
      <c r="V112" s="148"/>
      <c r="W112" s="149"/>
      <c r="X112" s="147" t="s">
        <v>15</v>
      </c>
      <c r="Y112" s="150"/>
      <c r="Z112" s="91"/>
    </row>
    <row r="113" spans="9:26" ht="12.75" hidden="1">
      <c r="I113" s="14"/>
      <c r="N113" s="90"/>
      <c r="O113" s="150"/>
      <c r="P113" s="150"/>
      <c r="Q113" s="145"/>
      <c r="R113" s="150"/>
      <c r="S113" s="145"/>
      <c r="T113" s="151"/>
      <c r="U113" s="150"/>
      <c r="V113" s="152"/>
      <c r="W113" s="149"/>
      <c r="X113" s="145"/>
      <c r="Y113" s="150"/>
      <c r="Z113" s="90"/>
    </row>
    <row r="114" spans="9:26" ht="12.75" hidden="1">
      <c r="I114" s="84"/>
      <c r="N114" s="90"/>
      <c r="O114" s="144" t="s">
        <v>13</v>
      </c>
      <c r="P114" s="144"/>
      <c r="Q114" s="145"/>
      <c r="R114" s="153" t="s">
        <v>13</v>
      </c>
      <c r="S114" s="145"/>
      <c r="T114" s="154"/>
      <c r="U114" s="144" t="s">
        <v>13</v>
      </c>
      <c r="V114" s="155"/>
      <c r="W114" s="153"/>
      <c r="X114" s="145"/>
      <c r="Y114" s="150"/>
      <c r="Z114" s="90"/>
    </row>
    <row r="115" spans="10:26" ht="12.75" hidden="1">
      <c r="J115" s="49"/>
      <c r="N115" s="90"/>
      <c r="O115" s="144" t="s">
        <v>14</v>
      </c>
      <c r="P115" s="144"/>
      <c r="Q115" s="145"/>
      <c r="R115" s="153" t="s">
        <v>14</v>
      </c>
      <c r="S115" s="145"/>
      <c r="T115" s="153"/>
      <c r="U115" s="144" t="s">
        <v>14</v>
      </c>
      <c r="V115" s="155"/>
      <c r="W115" s="144"/>
      <c r="X115" s="156" t="s">
        <v>17</v>
      </c>
      <c r="Y115" s="150"/>
      <c r="Z115" s="90"/>
    </row>
    <row r="116" spans="2:26" ht="12.75" hidden="1">
      <c r="B116" s="42"/>
      <c r="I116" s="15"/>
      <c r="J116" s="51"/>
      <c r="N116" s="90"/>
      <c r="O116" s="144" t="s">
        <v>49</v>
      </c>
      <c r="P116" s="144"/>
      <c r="Q116" s="145"/>
      <c r="R116" s="153" t="s">
        <v>44</v>
      </c>
      <c r="S116" s="145"/>
      <c r="T116" s="154"/>
      <c r="U116" s="144" t="s">
        <v>73</v>
      </c>
      <c r="V116" s="155"/>
      <c r="W116" s="155"/>
      <c r="X116" s="157" t="s">
        <v>54</v>
      </c>
      <c r="Y116" s="150"/>
      <c r="Z116" s="90"/>
    </row>
    <row r="117" spans="2:26" ht="12.75" hidden="1">
      <c r="B117" s="42"/>
      <c r="J117" s="52"/>
      <c r="N117" s="90"/>
      <c r="O117" s="144"/>
      <c r="P117" s="144"/>
      <c r="Q117" s="145"/>
      <c r="R117" s="153"/>
      <c r="S117" s="145"/>
      <c r="T117" s="154"/>
      <c r="U117" s="144"/>
      <c r="V117" s="155"/>
      <c r="W117" s="155"/>
      <c r="X117" s="144"/>
      <c r="Y117" s="150"/>
      <c r="Z117" s="90"/>
    </row>
    <row r="118" spans="2:26" ht="12.75" hidden="1">
      <c r="B118" s="42"/>
      <c r="I118" s="256" t="s">
        <v>28</v>
      </c>
      <c r="J118" s="53" t="str">
        <f>IF(J103=J119,"OK","ATENŢIE")</f>
        <v>OK</v>
      </c>
      <c r="N118" s="90"/>
      <c r="O118" s="144"/>
      <c r="P118" s="144"/>
      <c r="Q118" s="145"/>
      <c r="R118" s="153"/>
      <c r="S118" s="145"/>
      <c r="T118" s="154"/>
      <c r="U118" s="144"/>
      <c r="V118" s="155"/>
      <c r="W118" s="155"/>
      <c r="X118" s="144"/>
      <c r="Y118" s="150"/>
      <c r="Z118" s="90"/>
    </row>
    <row r="119" spans="2:26" ht="12.75" hidden="1">
      <c r="B119" s="42"/>
      <c r="I119" s="256"/>
      <c r="J119" s="182">
        <f>F103-G103-H103-I103</f>
        <v>10000.000000000002</v>
      </c>
      <c r="N119" s="90"/>
      <c r="O119" s="145"/>
      <c r="P119" s="144"/>
      <c r="Q119" s="145"/>
      <c r="R119" s="153"/>
      <c r="S119" s="145"/>
      <c r="T119" s="154"/>
      <c r="U119" s="144"/>
      <c r="V119" s="155"/>
      <c r="W119" s="155"/>
      <c r="X119" s="144"/>
      <c r="Y119" s="150"/>
      <c r="Z119" s="90"/>
    </row>
    <row r="120" spans="2:26" ht="12.75" hidden="1">
      <c r="B120" s="42"/>
      <c r="N120" s="90"/>
      <c r="O120" s="145"/>
      <c r="P120" s="144"/>
      <c r="Q120" s="145"/>
      <c r="R120" s="153"/>
      <c r="S120" s="145"/>
      <c r="T120" s="154"/>
      <c r="U120" s="144"/>
      <c r="V120" s="155"/>
      <c r="W120" s="155"/>
      <c r="X120" s="144"/>
      <c r="Y120" s="150"/>
      <c r="Z120" s="90"/>
    </row>
    <row r="121" spans="2:26" ht="12.75">
      <c r="B121" s="11"/>
      <c r="N121" s="90"/>
      <c r="O121" s="146"/>
      <c r="P121" s="150"/>
      <c r="Q121" s="150"/>
      <c r="R121" s="150"/>
      <c r="S121" s="150"/>
      <c r="T121" s="151"/>
      <c r="U121" s="158"/>
      <c r="V121" s="152"/>
      <c r="W121" s="152"/>
      <c r="X121" s="150"/>
      <c r="Y121" s="150"/>
      <c r="Z121" s="90"/>
    </row>
    <row r="122" spans="2:26" ht="12.75">
      <c r="B122" s="14"/>
      <c r="N122" s="90"/>
      <c r="O122" s="144"/>
      <c r="P122" s="150"/>
      <c r="Q122" s="150"/>
      <c r="R122" s="150"/>
      <c r="S122" s="150"/>
      <c r="T122" s="151"/>
      <c r="U122" s="159"/>
      <c r="V122" s="149"/>
      <c r="W122" s="149"/>
      <c r="X122" s="145"/>
      <c r="Y122" s="145"/>
      <c r="Z122" s="13"/>
    </row>
    <row r="123" spans="2:26" ht="12.75">
      <c r="B123" s="20"/>
      <c r="N123" s="90"/>
      <c r="O123" s="144"/>
      <c r="P123" s="150"/>
      <c r="Q123" s="150"/>
      <c r="R123" s="150"/>
      <c r="S123" s="150"/>
      <c r="T123" s="151"/>
      <c r="U123" s="159"/>
      <c r="V123" s="149"/>
      <c r="W123" s="149"/>
      <c r="X123" s="145"/>
      <c r="Y123" s="145"/>
      <c r="Z123" s="13"/>
    </row>
    <row r="124" spans="2:20" ht="12.75">
      <c r="B124" s="20"/>
      <c r="N124" s="34"/>
      <c r="P124" s="34"/>
      <c r="Q124" s="34"/>
      <c r="R124" s="34"/>
      <c r="S124" s="34"/>
      <c r="T124" s="54"/>
    </row>
    <row r="125" spans="2:20" ht="12.75">
      <c r="B125" s="20"/>
      <c r="N125" s="44"/>
      <c r="P125" s="44"/>
      <c r="Q125" s="44"/>
      <c r="R125" s="44"/>
      <c r="S125" s="44"/>
      <c r="T125" s="57"/>
    </row>
    <row r="126" spans="2:26" ht="12.75">
      <c r="B126" s="15"/>
      <c r="N126" s="44"/>
      <c r="P126" s="44"/>
      <c r="Q126" s="44"/>
      <c r="R126" s="44"/>
      <c r="S126" s="44"/>
      <c r="T126" s="57"/>
      <c r="U126" s="270" t="s">
        <v>28</v>
      </c>
      <c r="V126" s="55" t="str">
        <f>IF(V103=V127,"OK","ATENŢIE")</f>
        <v>OK</v>
      </c>
      <c r="W126" s="55" t="str">
        <f>IF(W103=W127,"OK","ATENŢIE")</f>
        <v>OK</v>
      </c>
      <c r="X126" s="271"/>
      <c r="Y126" s="55" t="str">
        <f>IF(Y103=Y127,"OK","ATENŢIE")</f>
        <v>OK</v>
      </c>
      <c r="Z126" s="55" t="str">
        <f>IF(Z103=Z127,"OK","ATENŢIE")</f>
        <v>OK</v>
      </c>
    </row>
    <row r="127" spans="2:26" ht="12.75">
      <c r="B127" s="15"/>
      <c r="N127" s="7"/>
      <c r="P127" s="7"/>
      <c r="Q127" s="7"/>
      <c r="R127" s="7"/>
      <c r="S127" s="7"/>
      <c r="T127" s="46"/>
      <c r="U127" s="270"/>
      <c r="V127" s="183">
        <f>F103</f>
        <v>10336.980000000003</v>
      </c>
      <c r="W127" s="184">
        <f>F103-I103</f>
        <v>10173.030000000002</v>
      </c>
      <c r="X127" s="271"/>
      <c r="Y127" s="184">
        <f>G103+H103</f>
        <v>173.03</v>
      </c>
      <c r="Z127" s="184">
        <f>J103</f>
        <v>10000.000000000004</v>
      </c>
    </row>
    <row r="128" spans="14:25" ht="12.75">
      <c r="N128" s="7"/>
      <c r="O128" s="7"/>
      <c r="P128" s="7"/>
      <c r="Q128" s="7"/>
      <c r="R128" s="7"/>
      <c r="S128" s="7"/>
      <c r="T128" s="46"/>
      <c r="Y128" s="34"/>
    </row>
    <row r="129" spans="14:26" ht="12.75">
      <c r="N129" s="7"/>
      <c r="O129" s="7"/>
      <c r="P129" s="7"/>
      <c r="Q129" s="7"/>
      <c r="R129" s="7"/>
      <c r="S129" s="7"/>
      <c r="T129" s="46"/>
      <c r="U129" s="45"/>
      <c r="V129" s="44"/>
      <c r="W129" s="44"/>
      <c r="X129" s="44"/>
      <c r="Y129" s="44"/>
      <c r="Z129" s="56" t="str">
        <f>IF(Z103=Z130,"OK","ATENŢIE")</f>
        <v>OK</v>
      </c>
    </row>
    <row r="130" spans="21:26" ht="12.75">
      <c r="U130" s="45"/>
      <c r="V130" s="58"/>
      <c r="W130" s="58"/>
      <c r="X130" s="44"/>
      <c r="Y130" s="44"/>
      <c r="Z130" s="185">
        <f>W103-Y103</f>
        <v>10000.000000000002</v>
      </c>
    </row>
    <row r="137" spans="5:23" ht="12.75">
      <c r="E137" s="25"/>
      <c r="F137" s="25"/>
      <c r="G137" s="25"/>
      <c r="H137" s="25"/>
      <c r="I137" s="25"/>
      <c r="J137" s="25"/>
      <c r="L137" s="25"/>
      <c r="T137" s="25"/>
      <c r="U137" s="25"/>
      <c r="V137" s="25"/>
      <c r="W137" s="25"/>
    </row>
    <row r="138" spans="5:23" ht="12.75">
      <c r="E138" s="25"/>
      <c r="F138" s="25"/>
      <c r="G138" s="25"/>
      <c r="H138" s="25"/>
      <c r="I138" s="25"/>
      <c r="J138" s="25"/>
      <c r="L138" s="25"/>
      <c r="T138" s="25"/>
      <c r="U138" s="25"/>
      <c r="V138" s="25"/>
      <c r="W138" s="25"/>
    </row>
  </sheetData>
  <sheetProtection/>
  <mergeCells count="38">
    <mergeCell ref="U126:U127"/>
    <mergeCell ref="X126:X127"/>
    <mergeCell ref="Q8:Q9"/>
    <mergeCell ref="O108:P108"/>
    <mergeCell ref="Q108:R108"/>
    <mergeCell ref="S108:V108"/>
    <mergeCell ref="W108:Z108"/>
    <mergeCell ref="W107:Z107"/>
    <mergeCell ref="I118:I119"/>
    <mergeCell ref="O8:O9"/>
    <mergeCell ref="Y8:Y9"/>
    <mergeCell ref="Z8:Z9"/>
    <mergeCell ref="C105:D105"/>
    <mergeCell ref="C106:D106"/>
    <mergeCell ref="C107:D107"/>
    <mergeCell ref="O107:P107"/>
    <mergeCell ref="Q107:R107"/>
    <mergeCell ref="S107:V107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" right="0" top="0" bottom="0.393700787401575" header="0" footer="0"/>
  <pageSetup blackAndWhite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Windows User</cp:lastModifiedBy>
  <cp:lastPrinted>2018-08-30T05:41:09Z</cp:lastPrinted>
  <dcterms:created xsi:type="dcterms:W3CDTF">2001-06-07T07:18:05Z</dcterms:created>
  <dcterms:modified xsi:type="dcterms:W3CDTF">2018-08-30T05:41:14Z</dcterms:modified>
  <cp:category/>
  <cp:version/>
  <cp:contentType/>
  <cp:contentStatus/>
</cp:coreProperties>
</file>